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Export\"/>
    </mc:Choice>
  </mc:AlternateContent>
  <bookViews>
    <workbookView xWindow="0" yWindow="0" windowWidth="0" windowHeight="0"/>
  </bookViews>
  <sheets>
    <sheet name="Rekapitulace stavby" sheetId="1" r:id="rId1"/>
    <sheet name="SO 101 - Chodník" sheetId="2" r:id="rId2"/>
    <sheet name="SO 102 - Parkoviště" sheetId="3" r:id="rId3"/>
    <sheet name="SO 103 - Revitalizace Mas..." sheetId="4" r:id="rId4"/>
    <sheet name="SO 401 - Veřejné osvětlení" sheetId="5" r:id="rId5"/>
    <sheet name="VRN - Vedlejší rozpočtové..." sheetId="6" r:id="rId6"/>
    <sheet name="Pokyny pro vyplnění" sheetId="7" r:id="rId7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101 - Chodník'!$C$95:$K$468</definedName>
    <definedName name="_xlnm.Print_Area" localSheetId="1">'SO 101 - Chodník'!$C$4:$J$41,'SO 101 - Chodník'!$C$47:$J$75,'SO 101 - Chodník'!$C$81:$K$468</definedName>
    <definedName name="_xlnm.Print_Titles" localSheetId="1">'SO 101 - Chodník'!$95:$95</definedName>
    <definedName name="_xlnm._FilterDatabase" localSheetId="2" hidden="1">'SO 102 - Parkoviště'!$C$93:$K$544</definedName>
    <definedName name="_xlnm.Print_Area" localSheetId="2">'SO 102 - Parkoviště'!$C$4:$J$41,'SO 102 - Parkoviště'!$C$47:$J$73,'SO 102 - Parkoviště'!$C$79:$K$544</definedName>
    <definedName name="_xlnm.Print_Titles" localSheetId="2">'SO 102 - Parkoviště'!$93:$93</definedName>
    <definedName name="_xlnm._FilterDatabase" localSheetId="3" hidden="1">'SO 103 - Revitalizace Mas...'!$C$86:$K$91</definedName>
    <definedName name="_xlnm.Print_Area" localSheetId="3">'SO 103 - Revitalizace Mas...'!$C$4:$J$41,'SO 103 - Revitalizace Mas...'!$C$47:$J$66,'SO 103 - Revitalizace Mas...'!$C$72:$K$91</definedName>
    <definedName name="_xlnm.Print_Titles" localSheetId="3">'SO 103 - Revitalizace Mas...'!$86:$86</definedName>
    <definedName name="_xlnm._FilterDatabase" localSheetId="4" hidden="1">'SO 401 - Veřejné osvětlení'!$C$86:$K$91</definedName>
    <definedName name="_xlnm.Print_Area" localSheetId="4">'SO 401 - Veřejné osvětlení'!$C$4:$J$41,'SO 401 - Veřejné osvětlení'!$C$47:$J$66,'SO 401 - Veřejné osvětlení'!$C$72:$K$91</definedName>
    <definedName name="_xlnm.Print_Titles" localSheetId="4">'SO 401 - Veřejné osvětlení'!$86:$86</definedName>
    <definedName name="_xlnm._FilterDatabase" localSheetId="5" hidden="1">'VRN - Vedlejší rozpočtové...'!$C$89:$K$124</definedName>
    <definedName name="_xlnm.Print_Area" localSheetId="5">'VRN - Vedlejší rozpočtové...'!$C$4:$J$41,'VRN - Vedlejší rozpočtové...'!$C$47:$J$69,'VRN - Vedlejší rozpočtové...'!$C$75:$K$124</definedName>
    <definedName name="_xlnm.Print_Titles" localSheetId="5">'VRN - Vedlejší rozpočtové...'!$89:$89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9"/>
  <c r="J38"/>
  <c i="1" r="AY64"/>
  <c i="6" r="J37"/>
  <c i="1" r="AX64"/>
  <c i="6" r="BI120"/>
  <c r="BH120"/>
  <c r="BG120"/>
  <c r="BF120"/>
  <c r="T120"/>
  <c r="T119"/>
  <c r="R120"/>
  <c r="R119"/>
  <c r="P120"/>
  <c r="P119"/>
  <c r="BI116"/>
  <c r="BH116"/>
  <c r="BG116"/>
  <c r="BF116"/>
  <c r="T116"/>
  <c r="T115"/>
  <c r="R116"/>
  <c r="R115"/>
  <c r="P116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6"/>
  <c r="F86"/>
  <c r="F84"/>
  <c r="E82"/>
  <c r="J58"/>
  <c r="F58"/>
  <c r="F56"/>
  <c r="E54"/>
  <c r="J26"/>
  <c r="E26"/>
  <c r="J87"/>
  <c r="J25"/>
  <c r="J20"/>
  <c r="E20"/>
  <c r="F87"/>
  <c r="J19"/>
  <c r="J14"/>
  <c r="J56"/>
  <c r="E7"/>
  <c r="E78"/>
  <c i="5" r="J39"/>
  <c r="J38"/>
  <c i="1" r="AY62"/>
  <c i="5" r="J37"/>
  <c i="1" r="AX62"/>
  <c i="5" r="BI90"/>
  <c r="BH90"/>
  <c r="BG90"/>
  <c r="BF90"/>
  <c r="T90"/>
  <c r="T89"/>
  <c r="T88"/>
  <c r="T87"/>
  <c r="R90"/>
  <c r="R89"/>
  <c r="R88"/>
  <c r="R87"/>
  <c r="P90"/>
  <c r="P89"/>
  <c r="P88"/>
  <c r="P87"/>
  <c i="1" r="AU62"/>
  <c i="5" r="J83"/>
  <c r="F83"/>
  <c r="F81"/>
  <c r="E79"/>
  <c r="J58"/>
  <c r="F58"/>
  <c r="F56"/>
  <c r="E54"/>
  <c r="J26"/>
  <c r="E26"/>
  <c r="J84"/>
  <c r="J25"/>
  <c r="J20"/>
  <c r="E20"/>
  <c r="F59"/>
  <c r="J19"/>
  <c r="J14"/>
  <c r="J81"/>
  <c r="E7"/>
  <c r="E75"/>
  <c i="4" r="J39"/>
  <c r="J38"/>
  <c i="1" r="AY60"/>
  <c i="4" r="J37"/>
  <c i="1" r="AX60"/>
  <c i="4" r="BI90"/>
  <c r="BH90"/>
  <c r="BG90"/>
  <c r="BF90"/>
  <c r="T90"/>
  <c r="T89"/>
  <c r="T88"/>
  <c r="T87"/>
  <c r="R90"/>
  <c r="R89"/>
  <c r="R88"/>
  <c r="R87"/>
  <c r="P90"/>
  <c r="P89"/>
  <c r="P88"/>
  <c r="P87"/>
  <c i="1" r="AU60"/>
  <c i="4" r="J83"/>
  <c r="F83"/>
  <c r="F81"/>
  <c r="E79"/>
  <c r="J58"/>
  <c r="F58"/>
  <c r="F56"/>
  <c r="E54"/>
  <c r="J26"/>
  <c r="E26"/>
  <c r="J84"/>
  <c r="J25"/>
  <c r="J20"/>
  <c r="E20"/>
  <c r="F84"/>
  <c r="J19"/>
  <c r="J14"/>
  <c r="J81"/>
  <c r="E7"/>
  <c r="E75"/>
  <c i="3" r="J39"/>
  <c r="J38"/>
  <c i="1" r="AY58"/>
  <c i="3" r="J37"/>
  <c i="1" r="AX58"/>
  <c i="3" r="BI542"/>
  <c r="BH542"/>
  <c r="BG542"/>
  <c r="BF542"/>
  <c r="T542"/>
  <c r="T541"/>
  <c r="R542"/>
  <c r="R541"/>
  <c r="P542"/>
  <c r="P541"/>
  <c r="BI536"/>
  <c r="BH536"/>
  <c r="BG536"/>
  <c r="BF536"/>
  <c r="T536"/>
  <c r="R536"/>
  <c r="P536"/>
  <c r="BI512"/>
  <c r="BH512"/>
  <c r="BG512"/>
  <c r="BF512"/>
  <c r="T512"/>
  <c r="R512"/>
  <c r="P512"/>
  <c r="BI507"/>
  <c r="BH507"/>
  <c r="BG507"/>
  <c r="BF507"/>
  <c r="T507"/>
  <c r="R507"/>
  <c r="P507"/>
  <c r="BI502"/>
  <c r="BH502"/>
  <c r="BG502"/>
  <c r="BF502"/>
  <c r="T502"/>
  <c r="R502"/>
  <c r="P502"/>
  <c r="BI497"/>
  <c r="BH497"/>
  <c r="BG497"/>
  <c r="BF497"/>
  <c r="T497"/>
  <c r="R497"/>
  <c r="P497"/>
  <c r="BI491"/>
  <c r="BH491"/>
  <c r="BG491"/>
  <c r="BF491"/>
  <c r="T491"/>
  <c r="R491"/>
  <c r="P491"/>
  <c r="BI486"/>
  <c r="BH486"/>
  <c r="BG486"/>
  <c r="BF486"/>
  <c r="T486"/>
  <c r="R486"/>
  <c r="P486"/>
  <c r="BI483"/>
  <c r="BH483"/>
  <c r="BG483"/>
  <c r="BF483"/>
  <c r="T483"/>
  <c r="R483"/>
  <c r="P483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4"/>
  <c r="BH464"/>
  <c r="BG464"/>
  <c r="BF464"/>
  <c r="T464"/>
  <c r="R464"/>
  <c r="P464"/>
  <c r="BI461"/>
  <c r="BH461"/>
  <c r="BG461"/>
  <c r="BF461"/>
  <c r="T461"/>
  <c r="R461"/>
  <c r="P461"/>
  <c r="BI456"/>
  <c r="BH456"/>
  <c r="BG456"/>
  <c r="BF456"/>
  <c r="T456"/>
  <c r="R456"/>
  <c r="P456"/>
  <c r="BI451"/>
  <c r="BH451"/>
  <c r="BG451"/>
  <c r="BF451"/>
  <c r="T451"/>
  <c r="R451"/>
  <c r="P451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5"/>
  <c r="BH415"/>
  <c r="BG415"/>
  <c r="BF415"/>
  <c r="T415"/>
  <c r="R415"/>
  <c r="P415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399"/>
  <c r="BH399"/>
  <c r="BG399"/>
  <c r="BF399"/>
  <c r="T399"/>
  <c r="R399"/>
  <c r="P399"/>
  <c r="BI396"/>
  <c r="BH396"/>
  <c r="BG396"/>
  <c r="BF396"/>
  <c r="T396"/>
  <c r="R396"/>
  <c r="P396"/>
  <c r="BI391"/>
  <c r="BH391"/>
  <c r="BG391"/>
  <c r="BF391"/>
  <c r="T391"/>
  <c r="R391"/>
  <c r="P391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5"/>
  <c r="BH375"/>
  <c r="BG375"/>
  <c r="BF375"/>
  <c r="T375"/>
  <c r="R375"/>
  <c r="P375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3"/>
  <c r="BH353"/>
  <c r="BG353"/>
  <c r="BF353"/>
  <c r="T353"/>
  <c r="R353"/>
  <c r="P353"/>
  <c r="BI347"/>
  <c r="BH347"/>
  <c r="BG347"/>
  <c r="BF347"/>
  <c r="T347"/>
  <c r="R347"/>
  <c r="P347"/>
  <c r="BI340"/>
  <c r="BH340"/>
  <c r="BG340"/>
  <c r="BF340"/>
  <c r="T340"/>
  <c r="R340"/>
  <c r="P340"/>
  <c r="BI335"/>
  <c r="BH335"/>
  <c r="BG335"/>
  <c r="BF335"/>
  <c r="T335"/>
  <c r="R335"/>
  <c r="P335"/>
  <c r="BI327"/>
  <c r="BH327"/>
  <c r="BG327"/>
  <c r="BF327"/>
  <c r="T327"/>
  <c r="R327"/>
  <c r="P327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2"/>
  <c r="BH302"/>
  <c r="BG302"/>
  <c r="BF302"/>
  <c r="T302"/>
  <c r="R302"/>
  <c r="P302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T278"/>
  <c r="R279"/>
  <c r="R278"/>
  <c r="P279"/>
  <c r="P278"/>
  <c r="BI275"/>
  <c r="BH275"/>
  <c r="BG275"/>
  <c r="BF275"/>
  <c r="T275"/>
  <c r="R275"/>
  <c r="P275"/>
  <c r="BI271"/>
  <c r="BH271"/>
  <c r="BG271"/>
  <c r="BF271"/>
  <c r="T271"/>
  <c r="R271"/>
  <c r="P271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50"/>
  <c r="BH250"/>
  <c r="BG250"/>
  <c r="BF250"/>
  <c r="T250"/>
  <c r="R250"/>
  <c r="P250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2"/>
  <c r="BH222"/>
  <c r="BG222"/>
  <c r="BF222"/>
  <c r="T222"/>
  <c r="R222"/>
  <c r="P222"/>
  <c r="BI217"/>
  <c r="BH217"/>
  <c r="BG217"/>
  <c r="BF217"/>
  <c r="T217"/>
  <c r="R217"/>
  <c r="P217"/>
  <c r="BI210"/>
  <c r="BH210"/>
  <c r="BG210"/>
  <c r="BF210"/>
  <c r="T210"/>
  <c r="R210"/>
  <c r="P210"/>
  <c r="BI207"/>
  <c r="BH207"/>
  <c r="BG207"/>
  <c r="BF207"/>
  <c r="T207"/>
  <c r="R207"/>
  <c r="P207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0"/>
  <c r="BH160"/>
  <c r="BG160"/>
  <c r="BF160"/>
  <c r="T160"/>
  <c r="R160"/>
  <c r="P160"/>
  <c r="BI152"/>
  <c r="BH152"/>
  <c r="BG152"/>
  <c r="BF152"/>
  <c r="T152"/>
  <c r="R152"/>
  <c r="P152"/>
  <c r="BI145"/>
  <c r="BH145"/>
  <c r="BG145"/>
  <c r="BF145"/>
  <c r="T145"/>
  <c r="R145"/>
  <c r="P145"/>
  <c r="BI140"/>
  <c r="BH140"/>
  <c r="BG140"/>
  <c r="BF140"/>
  <c r="T140"/>
  <c r="R140"/>
  <c r="P140"/>
  <c r="BI132"/>
  <c r="BH132"/>
  <c r="BG132"/>
  <c r="BF132"/>
  <c r="T132"/>
  <c r="R132"/>
  <c r="P132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J90"/>
  <c r="F90"/>
  <c r="F88"/>
  <c r="E86"/>
  <c r="J58"/>
  <c r="F58"/>
  <c r="F56"/>
  <c r="E54"/>
  <c r="J26"/>
  <c r="E26"/>
  <c r="J91"/>
  <c r="J25"/>
  <c r="J20"/>
  <c r="E20"/>
  <c r="F91"/>
  <c r="J19"/>
  <c r="J14"/>
  <c r="J88"/>
  <c r="E7"/>
  <c r="E82"/>
  <c i="2" r="J39"/>
  <c r="J38"/>
  <c i="1" r="AY56"/>
  <c i="2" r="J37"/>
  <c i="1" r="AX56"/>
  <c i="2" r="BI466"/>
  <c r="BH466"/>
  <c r="BG466"/>
  <c r="BF466"/>
  <c r="T466"/>
  <c r="R466"/>
  <c r="P466"/>
  <c r="BI461"/>
  <c r="BH461"/>
  <c r="BG461"/>
  <c r="BF461"/>
  <c r="T461"/>
  <c r="R461"/>
  <c r="P461"/>
  <c r="BI458"/>
  <c r="BH458"/>
  <c r="BG458"/>
  <c r="BF458"/>
  <c r="T458"/>
  <c r="R458"/>
  <c r="P458"/>
  <c r="BI454"/>
  <c r="BH454"/>
  <c r="BG454"/>
  <c r="BF454"/>
  <c r="T454"/>
  <c r="R454"/>
  <c r="P454"/>
  <c r="BI449"/>
  <c r="BH449"/>
  <c r="BG449"/>
  <c r="BF449"/>
  <c r="T449"/>
  <c r="T448"/>
  <c r="R449"/>
  <c r="R448"/>
  <c r="P449"/>
  <c r="P448"/>
  <c r="BI443"/>
  <c r="BH443"/>
  <c r="BG443"/>
  <c r="BF443"/>
  <c r="T443"/>
  <c r="R443"/>
  <c r="P443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7"/>
  <c r="BH397"/>
  <c r="BG397"/>
  <c r="BF397"/>
  <c r="T397"/>
  <c r="R397"/>
  <c r="P397"/>
  <c r="BI391"/>
  <c r="BH391"/>
  <c r="BG391"/>
  <c r="BF391"/>
  <c r="T391"/>
  <c r="R391"/>
  <c r="P391"/>
  <c r="BI386"/>
  <c r="BH386"/>
  <c r="BG386"/>
  <c r="BF386"/>
  <c r="T386"/>
  <c r="R386"/>
  <c r="P386"/>
  <c r="BI381"/>
  <c r="BH381"/>
  <c r="BG381"/>
  <c r="BF381"/>
  <c r="T381"/>
  <c r="R381"/>
  <c r="P381"/>
  <c r="BI375"/>
  <c r="BH375"/>
  <c r="BG375"/>
  <c r="BF375"/>
  <c r="T375"/>
  <c r="R375"/>
  <c r="P375"/>
  <c r="BI370"/>
  <c r="BH370"/>
  <c r="BG370"/>
  <c r="BF370"/>
  <c r="T370"/>
  <c r="R370"/>
  <c r="P370"/>
  <c r="BI365"/>
  <c r="BH365"/>
  <c r="BG365"/>
  <c r="BF365"/>
  <c r="T365"/>
  <c r="R365"/>
  <c r="P365"/>
  <c r="BI361"/>
  <c r="BH361"/>
  <c r="BG361"/>
  <c r="BF361"/>
  <c r="T361"/>
  <c r="R361"/>
  <c r="P361"/>
  <c r="BI354"/>
  <c r="BH354"/>
  <c r="BG354"/>
  <c r="BF354"/>
  <c r="T354"/>
  <c r="R354"/>
  <c r="P354"/>
  <c r="BI350"/>
  <c r="BH350"/>
  <c r="BG350"/>
  <c r="BF350"/>
  <c r="T350"/>
  <c r="R350"/>
  <c r="P350"/>
  <c r="BI344"/>
  <c r="BH344"/>
  <c r="BG344"/>
  <c r="BF344"/>
  <c r="T344"/>
  <c r="R344"/>
  <c r="P344"/>
  <c r="BI341"/>
  <c r="BH341"/>
  <c r="BG341"/>
  <c r="BF341"/>
  <c r="T341"/>
  <c r="R341"/>
  <c r="P341"/>
  <c r="BI336"/>
  <c r="BH336"/>
  <c r="BG336"/>
  <c r="BF336"/>
  <c r="T336"/>
  <c r="R336"/>
  <c r="P336"/>
  <c r="BI333"/>
  <c r="BH333"/>
  <c r="BG333"/>
  <c r="BF333"/>
  <c r="T333"/>
  <c r="R333"/>
  <c r="P333"/>
  <c r="BI328"/>
  <c r="BH328"/>
  <c r="BG328"/>
  <c r="BF328"/>
  <c r="T328"/>
  <c r="R328"/>
  <c r="P328"/>
  <c r="BI322"/>
  <c r="BH322"/>
  <c r="BG322"/>
  <c r="BF322"/>
  <c r="T322"/>
  <c r="T321"/>
  <c r="R322"/>
  <c r="R321"/>
  <c r="P322"/>
  <c r="P321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2"/>
  <c r="BH232"/>
  <c r="BG232"/>
  <c r="BF232"/>
  <c r="T232"/>
  <c r="R232"/>
  <c r="P232"/>
  <c r="BI229"/>
  <c r="BH229"/>
  <c r="BG229"/>
  <c r="BF229"/>
  <c r="T229"/>
  <c r="R229"/>
  <c r="P229"/>
  <c r="BI223"/>
  <c r="BH223"/>
  <c r="BG223"/>
  <c r="BF223"/>
  <c r="T223"/>
  <c r="T222"/>
  <c r="R223"/>
  <c r="R222"/>
  <c r="P223"/>
  <c r="P222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4"/>
  <c r="BH144"/>
  <c r="BG144"/>
  <c r="BF144"/>
  <c r="T144"/>
  <c r="R144"/>
  <c r="P144"/>
  <c r="BI136"/>
  <c r="BH136"/>
  <c r="BG136"/>
  <c r="BF136"/>
  <c r="T136"/>
  <c r="R136"/>
  <c r="P136"/>
  <c r="BI131"/>
  <c r="BH131"/>
  <c r="BG131"/>
  <c r="BF131"/>
  <c r="T131"/>
  <c r="R131"/>
  <c r="P131"/>
  <c r="BI123"/>
  <c r="BH123"/>
  <c r="BG123"/>
  <c r="BF123"/>
  <c r="T123"/>
  <c r="R123"/>
  <c r="P123"/>
  <c r="BI118"/>
  <c r="BH118"/>
  <c r="BG118"/>
  <c r="BF118"/>
  <c r="T118"/>
  <c r="R118"/>
  <c r="P118"/>
  <c r="BI111"/>
  <c r="BH111"/>
  <c r="BG111"/>
  <c r="BF111"/>
  <c r="T111"/>
  <c r="R111"/>
  <c r="P111"/>
  <c r="BI106"/>
  <c r="BH106"/>
  <c r="BG106"/>
  <c r="BF106"/>
  <c r="T106"/>
  <c r="R106"/>
  <c r="P106"/>
  <c r="BI99"/>
  <c r="BH99"/>
  <c r="BG99"/>
  <c r="BF99"/>
  <c r="T99"/>
  <c r="R99"/>
  <c r="P99"/>
  <c r="J92"/>
  <c r="F92"/>
  <c r="F90"/>
  <c r="E88"/>
  <c r="J58"/>
  <c r="F58"/>
  <c r="F56"/>
  <c r="E54"/>
  <c r="J26"/>
  <c r="E26"/>
  <c r="J93"/>
  <c r="J25"/>
  <c r="J20"/>
  <c r="E20"/>
  <c r="F93"/>
  <c r="J19"/>
  <c r="J14"/>
  <c r="J90"/>
  <c r="E7"/>
  <c r="E84"/>
  <c i="1" r="L50"/>
  <c r="AM50"/>
  <c r="AM49"/>
  <c r="L49"/>
  <c r="AM47"/>
  <c r="L47"/>
  <c r="L45"/>
  <c r="L44"/>
  <c i="2" r="BK466"/>
  <c r="BK458"/>
  <c r="BK449"/>
  <c r="J443"/>
  <c r="J412"/>
  <c r="J402"/>
  <c r="BK397"/>
  <c r="J386"/>
  <c r="J381"/>
  <c r="BK370"/>
  <c r="BK361"/>
  <c r="BK354"/>
  <c r="J350"/>
  <c r="BK341"/>
  <c r="J336"/>
  <c r="J328"/>
  <c r="J316"/>
  <c r="BK311"/>
  <c r="BK303"/>
  <c r="BK300"/>
  <c r="BK292"/>
  <c r="BK288"/>
  <c r="J274"/>
  <c r="BK262"/>
  <c r="J262"/>
  <c r="J250"/>
  <c r="BK238"/>
  <c r="J238"/>
  <c r="BK229"/>
  <c r="BK223"/>
  <c r="BK209"/>
  <c r="J209"/>
  <c r="J201"/>
  <c r="J196"/>
  <c r="BK186"/>
  <c r="BK172"/>
  <c r="BK167"/>
  <c r="BK162"/>
  <c r="BK152"/>
  <c r="BK144"/>
  <c r="BK136"/>
  <c r="BK123"/>
  <c r="BK118"/>
  <c r="J111"/>
  <c r="BK99"/>
  <c i="1" r="AS63"/>
  <c i="3" r="BK497"/>
  <c r="J497"/>
  <c r="J491"/>
  <c r="BK486"/>
  <c r="BK483"/>
  <c r="J483"/>
  <c r="BK478"/>
  <c r="BK474"/>
  <c r="J474"/>
  <c r="J470"/>
  <c r="BK464"/>
  <c r="J464"/>
  <c r="BK461"/>
  <c r="BK456"/>
  <c r="J456"/>
  <c r="BK451"/>
  <c r="BK446"/>
  <c r="J446"/>
  <c r="BK443"/>
  <c r="J443"/>
  <c r="J440"/>
  <c r="BK437"/>
  <c r="BK434"/>
  <c r="BK429"/>
  <c r="BK426"/>
  <c r="J426"/>
  <c r="BK423"/>
  <c r="BK420"/>
  <c r="BK415"/>
  <c r="BK410"/>
  <c r="J410"/>
  <c r="J407"/>
  <c r="J404"/>
  <c r="BK399"/>
  <c r="BK396"/>
  <c r="J396"/>
  <c r="J391"/>
  <c r="BK386"/>
  <c r="BK382"/>
  <c r="BK378"/>
  <c r="BK375"/>
  <c r="J375"/>
  <c r="J370"/>
  <c r="BK366"/>
  <c r="BK362"/>
  <c r="BK358"/>
  <c r="J358"/>
  <c r="J353"/>
  <c r="J347"/>
  <c r="BK340"/>
  <c r="BK335"/>
  <c r="J335"/>
  <c r="J327"/>
  <c r="J319"/>
  <c r="BK315"/>
  <c r="BK311"/>
  <c r="J311"/>
  <c r="J307"/>
  <c r="J302"/>
  <c r="BK295"/>
  <c r="J295"/>
  <c r="J291"/>
  <c r="J287"/>
  <c r="BK283"/>
  <c r="BK279"/>
  <c r="BK275"/>
  <c r="J275"/>
  <c r="J271"/>
  <c r="BK264"/>
  <c r="BK259"/>
  <c r="BK255"/>
  <c r="BK250"/>
  <c r="J250"/>
  <c r="J244"/>
  <c r="J241"/>
  <c r="BK236"/>
  <c r="BK233"/>
  <c r="J233"/>
  <c r="J228"/>
  <c r="J222"/>
  <c r="BK217"/>
  <c r="BK210"/>
  <c r="J210"/>
  <c r="J207"/>
  <c r="J197"/>
  <c r="BK192"/>
  <c r="BK187"/>
  <c r="J187"/>
  <c r="J182"/>
  <c r="J177"/>
  <c r="BK172"/>
  <c r="J172"/>
  <c r="J167"/>
  <c r="J160"/>
  <c r="BK152"/>
  <c r="BK145"/>
  <c r="J145"/>
  <c r="J140"/>
  <c r="BK132"/>
  <c r="BK124"/>
  <c r="BK119"/>
  <c r="BK114"/>
  <c r="BK109"/>
  <c r="J109"/>
  <c r="J102"/>
  <c r="J97"/>
  <c i="4" r="J90"/>
  <c r="F37"/>
  <c i="1" r="BB60"/>
  <c r="BB59"/>
  <c i="4" r="F38"/>
  <c i="1" r="BC60"/>
  <c r="BC59"/>
  <c i="5" r="BK90"/>
  <c r="F39"/>
  <c i="1" r="BD62"/>
  <c r="BD61"/>
  <c i="5" r="F37"/>
  <c i="1" r="BB62"/>
  <c r="BB61"/>
  <c i="6" r="J120"/>
  <c r="J106"/>
  <c r="J99"/>
  <c r="BK116"/>
  <c r="BK109"/>
  <c r="J102"/>
  <c i="2" r="J466"/>
  <c r="BK461"/>
  <c r="J454"/>
  <c r="J449"/>
  <c r="BK417"/>
  <c r="BK407"/>
  <c r="BK402"/>
  <c r="BK391"/>
  <c r="BK381"/>
  <c r="J375"/>
  <c r="J365"/>
  <c r="BK350"/>
  <c r="BK344"/>
  <c r="BK336"/>
  <c r="BK328"/>
  <c r="BK322"/>
  <c r="J311"/>
  <c r="J308"/>
  <c r="J303"/>
  <c r="BK295"/>
  <c r="J288"/>
  <c r="BK284"/>
  <c r="J270"/>
  <c r="BK266"/>
  <c r="BK257"/>
  <c r="BK250"/>
  <c r="BK242"/>
  <c r="J232"/>
  <c r="J229"/>
  <c r="J217"/>
  <c r="J214"/>
  <c r="BK201"/>
  <c r="BK196"/>
  <c r="J186"/>
  <c r="J172"/>
  <c r="J157"/>
  <c r="J152"/>
  <c r="J136"/>
  <c r="J118"/>
  <c r="J106"/>
  <c i="1" r="AS61"/>
  <c r="AS59"/>
  <c r="AS55"/>
  <c i="3" r="J542"/>
  <c r="BK536"/>
  <c r="BK512"/>
  <c r="BK507"/>
  <c r="J507"/>
  <c r="BK502"/>
  <c i="5" r="F36"/>
  <c i="1" r="BA62"/>
  <c r="BA61"/>
  <c i="6" r="J116"/>
  <c r="BK102"/>
  <c r="J96"/>
  <c r="BK106"/>
  <c r="BK99"/>
  <c i="1" r="AU61"/>
  <c i="2" r="J461"/>
  <c r="BK454"/>
  <c r="J417"/>
  <c r="J407"/>
  <c r="J391"/>
  <c r="BK375"/>
  <c r="BK365"/>
  <c r="J354"/>
  <c r="J344"/>
  <c r="BK333"/>
  <c r="J322"/>
  <c r="BK308"/>
  <c r="J295"/>
  <c r="J284"/>
  <c r="BK270"/>
  <c r="J257"/>
  <c r="J246"/>
  <c r="BK232"/>
  <c r="BK217"/>
  <c r="J206"/>
  <c r="BK191"/>
  <c r="BK181"/>
  <c r="J167"/>
  <c r="BK157"/>
  <c r="BK131"/>
  <c r="J123"/>
  <c r="BK106"/>
  <c i="3" r="J502"/>
  <c r="BK491"/>
  <c r="J486"/>
  <c r="J478"/>
  <c r="BK470"/>
  <c r="J461"/>
  <c r="J451"/>
  <c r="BK440"/>
  <c r="J437"/>
  <c r="J434"/>
  <c r="J429"/>
  <c r="J423"/>
  <c r="J420"/>
  <c r="J415"/>
  <c r="BK407"/>
  <c r="BK404"/>
  <c r="J399"/>
  <c r="BK391"/>
  <c r="J386"/>
  <c r="J382"/>
  <c r="J378"/>
  <c r="BK370"/>
  <c r="J366"/>
  <c r="J362"/>
  <c r="BK353"/>
  <c r="BK347"/>
  <c r="J340"/>
  <c r="BK327"/>
  <c r="BK319"/>
  <c r="J315"/>
  <c r="BK307"/>
  <c r="BK302"/>
  <c r="BK291"/>
  <c r="BK287"/>
  <c r="J283"/>
  <c r="J279"/>
  <c r="BK271"/>
  <c r="J264"/>
  <c r="J259"/>
  <c r="J255"/>
  <c r="BK244"/>
  <c r="BK241"/>
  <c r="J236"/>
  <c r="BK228"/>
  <c r="BK222"/>
  <c r="J217"/>
  <c r="BK207"/>
  <c r="BK197"/>
  <c r="J192"/>
  <c r="BK182"/>
  <c r="BK177"/>
  <c r="BK167"/>
  <c r="BK160"/>
  <c r="J152"/>
  <c r="BK140"/>
  <c r="J132"/>
  <c r="J124"/>
  <c r="J119"/>
  <c r="J114"/>
  <c r="BK102"/>
  <c r="BK97"/>
  <c i="4" r="BK90"/>
  <c r="F36"/>
  <c i="1" r="BA60"/>
  <c r="BA59"/>
  <c i="5" r="J90"/>
  <c r="F38"/>
  <c i="1" r="BC62"/>
  <c r="BC61"/>
  <c i="6" r="BK112"/>
  <c r="BK93"/>
  <c r="J112"/>
  <c r="BK96"/>
  <c i="2" r="J458"/>
  <c r="BK443"/>
  <c r="BK412"/>
  <c r="J397"/>
  <c r="BK386"/>
  <c r="J370"/>
  <c r="J361"/>
  <c r="J341"/>
  <c r="J333"/>
  <c r="BK316"/>
  <c r="J300"/>
  <c r="J292"/>
  <c r="BK274"/>
  <c r="J266"/>
  <c r="BK246"/>
  <c r="J242"/>
  <c r="J223"/>
  <c r="BK214"/>
  <c r="BK206"/>
  <c r="J191"/>
  <c r="J181"/>
  <c r="J162"/>
  <c r="J144"/>
  <c r="J131"/>
  <c r="BK111"/>
  <c r="J99"/>
  <c i="1" r="AS57"/>
  <c i="3" r="BK542"/>
  <c r="J536"/>
  <c r="J512"/>
  <c i="4" r="F39"/>
  <c i="1" r="BD60"/>
  <c r="BD59"/>
  <c i="6" r="J109"/>
  <c r="BK120"/>
  <c r="J93"/>
  <c i="1" r="AU59"/>
  <c i="2" l="1" r="BK98"/>
  <c r="J98"/>
  <c r="J65"/>
  <c r="R98"/>
  <c r="BK228"/>
  <c r="J228"/>
  <c r="J67"/>
  <c r="P228"/>
  <c r="T228"/>
  <c r="P237"/>
  <c r="T237"/>
  <c r="P327"/>
  <c r="R327"/>
  <c r="BK396"/>
  <c r="J396"/>
  <c r="J71"/>
  <c r="T396"/>
  <c r="BK453"/>
  <c r="J453"/>
  <c r="J74"/>
  <c r="T453"/>
  <c r="T452"/>
  <c i="3" r="BK96"/>
  <c r="J96"/>
  <c r="J65"/>
  <c r="R96"/>
  <c r="BK249"/>
  <c r="J249"/>
  <c r="J66"/>
  <c r="R249"/>
  <c r="BK282"/>
  <c r="J282"/>
  <c r="J68"/>
  <c r="R282"/>
  <c r="BK352"/>
  <c r="J352"/>
  <c r="J69"/>
  <c r="R352"/>
  <c r="T352"/>
  <c r="P390"/>
  <c r="R390"/>
  <c r="BK496"/>
  <c r="J496"/>
  <c r="J71"/>
  <c r="T496"/>
  <c i="6" r="P92"/>
  <c r="T92"/>
  <c r="BK105"/>
  <c r="J105"/>
  <c r="J66"/>
  <c r="P105"/>
  <c r="R105"/>
  <c r="T105"/>
  <c i="2" r="P98"/>
  <c r="T98"/>
  <c r="R228"/>
  <c r="BK237"/>
  <c r="J237"/>
  <c r="J68"/>
  <c r="R237"/>
  <c r="BK327"/>
  <c r="J327"/>
  <c r="J70"/>
  <c r="T327"/>
  <c r="P396"/>
  <c r="R396"/>
  <c r="P453"/>
  <c r="P452"/>
  <c r="R453"/>
  <c r="R452"/>
  <c i="3" r="P96"/>
  <c r="T96"/>
  <c r="P249"/>
  <c r="T249"/>
  <c r="P282"/>
  <c r="T282"/>
  <c r="P352"/>
  <c r="BK390"/>
  <c r="J390"/>
  <c r="J70"/>
  <c r="T390"/>
  <c r="P496"/>
  <c r="R496"/>
  <c i="6" r="BK92"/>
  <c r="J92"/>
  <c r="J65"/>
  <c r="R92"/>
  <c r="R91"/>
  <c r="R90"/>
  <c i="2" r="BK222"/>
  <c r="J222"/>
  <c r="J66"/>
  <c i="3" r="BK278"/>
  <c r="J278"/>
  <c r="J67"/>
  <c i="4" r="BK89"/>
  <c r="J89"/>
  <c r="J65"/>
  <c i="5" r="BK89"/>
  <c r="J89"/>
  <c r="J65"/>
  <c i="6" r="BK115"/>
  <c r="J115"/>
  <c r="J67"/>
  <c r="BK119"/>
  <c r="J119"/>
  <c r="J68"/>
  <c i="2" r="BK321"/>
  <c r="J321"/>
  <c r="J69"/>
  <c r="BK448"/>
  <c r="J448"/>
  <c r="J72"/>
  <c i="3" r="BK541"/>
  <c r="J541"/>
  <c r="J72"/>
  <c i="6" r="J59"/>
  <c r="J84"/>
  <c r="BE96"/>
  <c r="BE102"/>
  <c r="BE116"/>
  <c r="BE120"/>
  <c r="E50"/>
  <c r="F59"/>
  <c r="BE93"/>
  <c r="BE99"/>
  <c r="BE106"/>
  <c r="BE109"/>
  <c r="BE112"/>
  <c i="5" r="F84"/>
  <c r="E50"/>
  <c r="J56"/>
  <c r="J59"/>
  <c r="BE90"/>
  <c i="4" r="J59"/>
  <c r="J56"/>
  <c r="F59"/>
  <c r="BE90"/>
  <c r="E50"/>
  <c i="3" r="E50"/>
  <c r="J56"/>
  <c r="F59"/>
  <c r="J59"/>
  <c r="BE97"/>
  <c r="BE102"/>
  <c r="BE109"/>
  <c r="BE114"/>
  <c r="BE119"/>
  <c r="BE124"/>
  <c r="BE132"/>
  <c r="BE140"/>
  <c r="BE145"/>
  <c r="BE152"/>
  <c r="BE160"/>
  <c r="BE167"/>
  <c r="BE172"/>
  <c r="BE177"/>
  <c r="BE182"/>
  <c r="BE187"/>
  <c r="BE192"/>
  <c r="BE197"/>
  <c r="BE207"/>
  <c r="BE210"/>
  <c r="BE217"/>
  <c r="BE222"/>
  <c r="BE228"/>
  <c r="BE233"/>
  <c r="BE236"/>
  <c r="BE241"/>
  <c r="BE244"/>
  <c r="BE250"/>
  <c r="BE255"/>
  <c r="BE259"/>
  <c r="BE264"/>
  <c r="BE271"/>
  <c r="BE275"/>
  <c r="BE279"/>
  <c r="BE283"/>
  <c r="BE287"/>
  <c r="BE291"/>
  <c r="BE295"/>
  <c r="BE302"/>
  <c r="BE307"/>
  <c r="BE311"/>
  <c r="BE315"/>
  <c r="BE319"/>
  <c r="BE327"/>
  <c r="BE335"/>
  <c r="BE340"/>
  <c r="BE347"/>
  <c r="BE353"/>
  <c r="BE358"/>
  <c r="BE362"/>
  <c r="BE366"/>
  <c r="BE370"/>
  <c r="BE375"/>
  <c r="BE378"/>
  <c r="BE382"/>
  <c r="BE386"/>
  <c r="BE391"/>
  <c r="BE396"/>
  <c r="BE399"/>
  <c r="BE404"/>
  <c r="BE407"/>
  <c r="BE410"/>
  <c r="BE415"/>
  <c r="BE420"/>
  <c r="BE423"/>
  <c r="BE426"/>
  <c r="BE429"/>
  <c r="BE434"/>
  <c r="BE437"/>
  <c r="BE440"/>
  <c r="BE443"/>
  <c r="BE446"/>
  <c r="BE451"/>
  <c r="BE456"/>
  <c r="BE461"/>
  <c r="BE464"/>
  <c r="BE470"/>
  <c r="BE474"/>
  <c r="BE478"/>
  <c r="BE483"/>
  <c r="BE486"/>
  <c r="BE491"/>
  <c r="BE497"/>
  <c r="BE502"/>
  <c r="BE507"/>
  <c r="BE512"/>
  <c r="BE536"/>
  <c r="BE542"/>
  <c i="2" r="E50"/>
  <c r="J56"/>
  <c r="F59"/>
  <c r="J59"/>
  <c r="BE99"/>
  <c r="BE106"/>
  <c r="BE111"/>
  <c r="BE118"/>
  <c r="BE123"/>
  <c r="BE131"/>
  <c r="BE136"/>
  <c r="BE144"/>
  <c r="BE152"/>
  <c r="BE157"/>
  <c r="BE162"/>
  <c r="BE167"/>
  <c r="BE172"/>
  <c r="BE181"/>
  <c r="BE186"/>
  <c r="BE191"/>
  <c r="BE196"/>
  <c r="BE201"/>
  <c r="BE206"/>
  <c r="BE209"/>
  <c r="BE214"/>
  <c r="BE217"/>
  <c r="BE223"/>
  <c r="BE229"/>
  <c r="BE232"/>
  <c r="BE238"/>
  <c r="BE242"/>
  <c r="BE246"/>
  <c r="BE250"/>
  <c r="BE257"/>
  <c r="BE262"/>
  <c r="BE266"/>
  <c r="BE270"/>
  <c r="BE274"/>
  <c r="BE284"/>
  <c r="BE288"/>
  <c r="BE292"/>
  <c r="BE295"/>
  <c r="BE300"/>
  <c r="BE303"/>
  <c r="BE308"/>
  <c r="BE311"/>
  <c r="BE316"/>
  <c r="BE322"/>
  <c r="BE328"/>
  <c r="BE333"/>
  <c r="BE336"/>
  <c r="BE341"/>
  <c r="BE344"/>
  <c r="BE350"/>
  <c r="BE354"/>
  <c r="BE361"/>
  <c r="BE365"/>
  <c r="BE370"/>
  <c r="BE375"/>
  <c r="BE381"/>
  <c r="BE386"/>
  <c r="BE391"/>
  <c r="BE397"/>
  <c r="BE402"/>
  <c r="BE407"/>
  <c r="BE412"/>
  <c r="BE417"/>
  <c r="BE443"/>
  <c r="BE449"/>
  <c r="BE454"/>
  <c r="BE458"/>
  <c r="BE461"/>
  <c r="BE466"/>
  <c r="F38"/>
  <c i="1" r="BC56"/>
  <c r="BC55"/>
  <c r="AY55"/>
  <c i="3" r="F36"/>
  <c i="1" r="BA58"/>
  <c r="BA57"/>
  <c r="AW57"/>
  <c r="AX59"/>
  <c r="AX61"/>
  <c r="AW61"/>
  <c i="6" r="F39"/>
  <c i="1" r="BD64"/>
  <c r="BD63"/>
  <c i="6" r="F37"/>
  <c i="1" r="BB64"/>
  <c r="BB63"/>
  <c r="AX63"/>
  <c i="2" r="F39"/>
  <c i="1" r="BD56"/>
  <c r="BD55"/>
  <c i="5" r="F35"/>
  <c i="1" r="AZ62"/>
  <c r="AZ61"/>
  <c r="AV61"/>
  <c i="6" r="F38"/>
  <c i="1" r="BC64"/>
  <c r="BC63"/>
  <c r="AY63"/>
  <c i="2" r="J36"/>
  <c i="1" r="AW56"/>
  <c i="2" r="F37"/>
  <c i="1" r="BB56"/>
  <c r="BB55"/>
  <c r="AX55"/>
  <c i="3" r="F39"/>
  <c i="1" r="BD58"/>
  <c r="BD57"/>
  <c r="AY59"/>
  <c i="4" r="J36"/>
  <c i="1" r="AW60"/>
  <c i="4" r="J35"/>
  <c i="1" r="AV60"/>
  <c r="AW59"/>
  <c i="5" r="J36"/>
  <c i="1" r="AW62"/>
  <c r="AY61"/>
  <c i="6" r="F36"/>
  <c i="1" r="BA64"/>
  <c r="BA63"/>
  <c r="AW63"/>
  <c i="6" r="J36"/>
  <c i="1" r="AW64"/>
  <c i="2" r="F36"/>
  <c i="1" r="BA56"/>
  <c r="BA55"/>
  <c r="AW55"/>
  <c r="AS54"/>
  <c i="3" r="F37"/>
  <c i="1" r="BB58"/>
  <c r="BB57"/>
  <c r="AX57"/>
  <c i="3" r="J36"/>
  <c i="1" r="AW58"/>
  <c i="3" r="F38"/>
  <c i="1" r="BC58"/>
  <c r="BC57"/>
  <c r="AY57"/>
  <c i="2" l="1" r="R97"/>
  <c r="R96"/>
  <c i="3" r="T95"/>
  <c r="T94"/>
  <c r="P95"/>
  <c r="P94"/>
  <c i="1" r="AU58"/>
  <c i="2" r="T97"/>
  <c r="T96"/>
  <c r="P97"/>
  <c r="P96"/>
  <c i="1" r="AU56"/>
  <c i="6" r="T91"/>
  <c r="T90"/>
  <c r="P91"/>
  <c r="P90"/>
  <c i="1" r="AU64"/>
  <c i="3" r="R95"/>
  <c r="R94"/>
  <c i="4" r="BK88"/>
  <c r="J88"/>
  <c r="J64"/>
  <c i="6" r="BK91"/>
  <c r="J91"/>
  <c r="J64"/>
  <c i="2" r="BK97"/>
  <c r="J97"/>
  <c r="J64"/>
  <c r="BK452"/>
  <c r="J452"/>
  <c r="J73"/>
  <c i="3" r="BK95"/>
  <c r="J95"/>
  <c r="J64"/>
  <c i="5" r="BK88"/>
  <c r="J88"/>
  <c r="J64"/>
  <c i="1" r="AU57"/>
  <c r="AU55"/>
  <c r="AU63"/>
  <c i="2" r="F35"/>
  <c i="1" r="AZ56"/>
  <c r="AZ55"/>
  <c r="AV55"/>
  <c r="AT55"/>
  <c i="3" r="J35"/>
  <c i="1" r="AV58"/>
  <c r="AT58"/>
  <c i="4" r="F35"/>
  <c i="1" r="AZ60"/>
  <c r="AZ59"/>
  <c r="AV59"/>
  <c r="AT59"/>
  <c i="5" r="J35"/>
  <c i="1" r="AV62"/>
  <c r="AT62"/>
  <c r="AT61"/>
  <c i="6" r="F35"/>
  <c i="1" r="AZ64"/>
  <c r="AZ63"/>
  <c r="AV63"/>
  <c r="AT63"/>
  <c r="BC54"/>
  <c r="W32"/>
  <c r="BB54"/>
  <c r="W31"/>
  <c r="BD54"/>
  <c r="W33"/>
  <c i="2" r="J35"/>
  <c i="1" r="AV56"/>
  <c r="AT56"/>
  <c i="3" r="F35"/>
  <c i="1" r="AZ58"/>
  <c r="AZ57"/>
  <c r="AV57"/>
  <c r="AT57"/>
  <c r="AT60"/>
  <c i="6" r="J35"/>
  <c i="1" r="AV64"/>
  <c r="AT64"/>
  <c r="BA54"/>
  <c r="W30"/>
  <c i="2" l="1" r="BK96"/>
  <c r="J96"/>
  <c r="J63"/>
  <c i="6" r="BK90"/>
  <c r="J90"/>
  <c r="J63"/>
  <c i="3" r="BK94"/>
  <c r="J94"/>
  <c i="4" r="BK87"/>
  <c r="J87"/>
  <c r="J63"/>
  <c i="5" r="BK87"/>
  <c r="J87"/>
  <c r="J63"/>
  <c i="1" r="AU54"/>
  <c i="3" r="J32"/>
  <c i="1" r="AG58"/>
  <c r="AG57"/>
  <c r="AN57"/>
  <c r="AX54"/>
  <c r="AW54"/>
  <c r="AK30"/>
  <c r="AY54"/>
  <c r="AZ54"/>
  <c r="W29"/>
  <c i="3" l="1" r="J41"/>
  <c r="J63"/>
  <c i="1" r="AN58"/>
  <c i="6" r="J32"/>
  <c i="1" r="AG64"/>
  <c r="AG63"/>
  <c i="2" r="J32"/>
  <c i="1" r="AG56"/>
  <c r="AG55"/>
  <c i="5" r="J32"/>
  <c i="1" r="AG62"/>
  <c r="AG61"/>
  <c r="AN61"/>
  <c i="4" r="J32"/>
  <c i="1" r="AG60"/>
  <c r="AG59"/>
  <c r="AN59"/>
  <c r="AV54"/>
  <c r="AK29"/>
  <c i="5" l="1" r="J41"/>
  <c i="4" r="J41"/>
  <c i="1" r="AN55"/>
  <c i="2" r="J41"/>
  <c i="6" r="J41"/>
  <c i="1" r="AN56"/>
  <c r="AN60"/>
  <c r="AN62"/>
  <c r="AN63"/>
  <c r="AN64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<sst xmlns="http://schemas.openxmlformats.org/spreadsheetml/2006/main">
  <si>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</si>
  <si>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</si>
  <si>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</si>
  <si>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</si>
  <si>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</si>
  <si>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{1fa28349-7b5b-43f5-b72f-f484f1b4f5f6}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</si>
  <si>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</si>
  <si>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</si>
  <si>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</si>
  <si>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</si>
  <si>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</si>
  <si>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</si>
  <si>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</si>
  <si>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</si>
  <si>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VD13420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</si>
  <si>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</si>
  <si>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</si>
  <si>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Podivín - Masarykovo náměstí, I.etapa</t>
  </si>
  <si>
    <t>KSO:</t>
  </si>
  <si>
    <t/>
  </si>
  <si>
    <t>CC-CZ:</t>
  </si>
  <si>
    <t>Místo:</t>
  </si>
  <si>
    <t>Podivín</t>
  </si>
  <si>
    <t>Datum:</t>
  </si>
  <si>
    <t>20. 12. 2022</t>
  </si>
  <si>
    <t>Zadavatel:</t>
  </si>
  <si>
    <t>IČ:</t>
  </si>
  <si>
    <t>město Podivín</t>
  </si>
  <si>
    <t>DIČ:</t>
  </si>
  <si>
    <t>Uchazeč:</t>
  </si>
  <si>
    <t>Vyplň údaj</t>
  </si>
  <si>
    <t>Projektant:</t>
  </si>
  <si>
    <t>ViaDesigne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</si>
  <si>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</si>
  <si>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</si>
  <si>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</si>
  <si>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</si>
  <si>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</si>
  <si>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</si>
  <si>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</si>
  <si>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</si>
  <si>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</si>
  <si>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</si>
  <si>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</si>
  <si>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</si>
  <si>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</si>
  <si>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</si>
  <si>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</si>
  <si>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</si>
  <si>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</si>
  <si>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</si>
  <si>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</si>
  <si>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</si>
  <si>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</si>
  <si>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</si>
  <si>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</si>
  <si>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</si>
  <si>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</si>
  <si>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</si>
  <si>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</si>
  <si>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</si>
  <si>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</si>
  <si>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</si>
  <si>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</si>
  <si>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</si>
  <si>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</si>
  <si>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</si>
  <si>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</si>
  <si>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</si>
  <si>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</si>
  <si>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</si>
  <si>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</si>
  <si>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</si>
  <si>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</si>
  <si>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</si>
  <si>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</si>
  <si>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</si>
  <si>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Chodník</t>
  </si>
  <si>
    <t>STA</t>
  </si>
  <si>
    <t>1</t>
  </si>
  <si>
    <t>{e0167703-61bf-44f1-82e3-bc239c7e9f3f}</t>
  </si>
  <si>
    <t>2</t>
  </si>
  <si>
    <t>/</t>
  </si>
  <si>
    <t>Soupis</t>
  </si>
  <si>
    <t>{6956071c-e390-419e-bfe3-05e55a894aed}</t>
  </si>
  <si>
    <t>SO 102</t>
  </si>
  <si>
    <t>Parkoviště</t>
  </si>
  <si>
    <t>{149aa181-1f8b-4892-8fd3-d0cd0e5a7d0b}</t>
  </si>
  <si>
    <t>{4a3ac884-7e57-43b2-944c-27a2b7cae640}</t>
  </si>
  <si>
    <t>SO 103</t>
  </si>
  <si>
    <t>Revitalizace Masarykova náměstí v Podivíně</t>
  </si>
  <si>
    <t>{e2a9e2c4-3736-4338-abb7-416105f2f0f3}</t>
  </si>
  <si>
    <t>{b3109382-1664-40d2-8709-b3c938b9d103}</t>
  </si>
  <si>
    <t>SO 401</t>
  </si>
  <si>
    <t>Veřejné osvětlení</t>
  </si>
  <si>
    <t>{0e73fce6-c5a5-4794-afb6-98c52c7c0a3d}</t>
  </si>
  <si>
    <t>{ee340934-4072-4e25-afac-4f34f46f2704}</t>
  </si>
  <si>
    <t>VRN</t>
  </si>
  <si>
    <t>Vedlejší rozpočtové náklady</t>
  </si>
  <si>
    <t>{a4d19723-a079-431e-8f63-0b67341c8dec}</t>
  </si>
  <si>
    <t>{a32b1efc-e9f3-4263-899f-d0ecf9d3787e}</t>
  </si>
  <si>
    <t>KRYCÍ LIST SOUPISU PRACÍ</t>
  </si>
  <si>
    <t>Objekt:</t>
  </si>
  <si>
    <t>SO 101 - Chodník</t>
  </si>
  <si>
    <t>Soupis: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</si>
  <si>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</si>
  <si>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</si>
  <si>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</si>
  <si>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</si>
  <si>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</si>
  <si>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</si>
  <si>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</si>
  <si>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</si>
  <si>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</si>
  <si>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</si>
  <si>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</si>
  <si>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</si>
  <si>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</si>
  <si>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</si>
  <si>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</si>
  <si>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</si>
  <si>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</si>
  <si>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</si>
  <si>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</si>
  <si>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</si>
  <si>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</si>
  <si>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</si>
  <si>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</si>
  <si>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</si>
  <si>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</si>
  <si>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</si>
  <si>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</si>
  <si>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</si>
  <si>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</si>
  <si>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</si>
  <si>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</si>
  <si>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</si>
  <si>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</si>
  <si>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</si>
  <si>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</si>
  <si>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</si>
  <si>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2021 01</t>
  </si>
  <si>
    <t>4</t>
  </si>
  <si>
    <t>-1079773463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</si>
  <si>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</si>
  <si>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</si>
  <si>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Online PSC</t>
  </si>
  <si>
    <t>https://podminky.urs.cz/item/CS_URS_2021_01/113106121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</si>
  <si>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</si>
  <si>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</si>
  <si>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</si>
  <si>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>"předláždění" 2+2+2</t>
  </si>
  <si>
    <t>"stávající dlažba 30x30" 10,5+3,3+9,2+14+9,1+43,5+10,2+64+18+10,5+13+65+161+11,6+107+20+189+10</t>
  </si>
  <si>
    <t>Součet</t>
  </si>
  <si>
    <t>113106123</t>
  </si>
  <si>
    <t>Rozebrání dlažeb ze zámkových dlaždic komunikací pro pěší ručně</t>
  </si>
  <si>
    <t>-1225168384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</si>
  <si>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</si>
  <si>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https://podminky.urs.cz/item/CS_URS_2021_01/113106123</t>
  </si>
  <si>
    <t>"stávající zámk. dlažba 80mm" 6+4,1+5+17</t>
  </si>
  <si>
    <t>3</t>
  </si>
  <si>
    <t>113106161</t>
  </si>
  <si>
    <t>Rozebrání dlažeb vozovek z drobných kostek s ložem z kameniva ručně</t>
  </si>
  <si>
    <t>2037650064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</si>
  <si>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</si>
  <si>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https://podminky.urs.cz/item/CS_URS_2021_01/113106161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</si>
  <si>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</si>
  <si>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"předláždění" 2+3+4</t>
  </si>
  <si>
    <t>"stávající kostka tl.100mm" 3,5+2+3+9+31+4,2</t>
  </si>
  <si>
    <t>113107142</t>
  </si>
  <si>
    <t>Odstranění podkladu živičného tl 100 mm ručně</t>
  </si>
  <si>
    <t>-1322201015</t>
  </si>
  <si>
    <t>Odstranění podkladů nebo krytů ručně s přemístěním hmot na skládku na vzdálenost do 3 m nebo s naložením na dopravní prostředek živičných, o tl. vrstvy přes 50 do 100 mm</t>
  </si>
  <si>
    <t>https://podminky.urs.cz/item/CS_URS_2021_01/113107142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</si>
  <si>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</si>
  <si>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"stávající asfalt tl.100mm napojení u obrub" 52+30+26+5</t>
  </si>
  <si>
    <t>5</t>
  </si>
  <si>
    <t>113107162</t>
  </si>
  <si>
    <t>Odstranění podkladu z kameniva drceného tl 200 mm strojně pl přes 50 do 200 m2</t>
  </si>
  <si>
    <t>-391743719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</si>
  <si>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</si>
  <si>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https://podminky.urs.cz/item/CS_URS_2021_01/113107162</t>
  </si>
  <si>
    <t>"stávající kce ŠD tl.170mm" 8</t>
  </si>
  <si>
    <t>"stávající kce ŠD tl.150mm" 52+30+5</t>
  </si>
  <si>
    <t>"stávající kce ŠD tl.190mm" 27,5+21+15+10+1+4,2</t>
  </si>
  <si>
    <t>6</t>
  </si>
  <si>
    <t>113107170</t>
  </si>
  <si>
    <t>Odstranění podkladu z betonu prostého tl 100 mm strojně pl přes 50 do 200 m2</t>
  </si>
  <si>
    <t>1188895000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</si>
  <si>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</si>
  <si>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https://podminky.urs.cz/item/CS_URS_2021_01/113107170</t>
  </si>
  <si>
    <t>"stávající bet. tl.100mm" 3,5+20,5+7+21+15+10+1+63</t>
  </si>
  <si>
    <t>7</t>
  </si>
  <si>
    <t>113107223</t>
  </si>
  <si>
    <t>Odstranění podkladu z kameniva drceného tl 300 mm strojně pl přes 200 m2</t>
  </si>
  <si>
    <t>1390392649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</si>
  <si>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</si>
  <si>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https://podminky.urs.cz/item/CS_URS_2021_01/113107223</t>
  </si>
  <si>
    <t>"stávající kce ŠD tl.240mm" 10,5+9,2+14+9,1+43,5+10,2+64+10,5+65+11,6+107+20+161+189-150</t>
  </si>
  <si>
    <t>"stávající kce ŠD tl.290mm" 3,5+2+3+9+31+2+7</t>
  </si>
  <si>
    <t>"odkop štěrku tl.290mm" 80+13</t>
  </si>
  <si>
    <t>8</t>
  </si>
  <si>
    <t>113107224</t>
  </si>
  <si>
    <t>Odstranění podkladu z kameniva drceného tl 400 mm strojně pl přes 200 m2</t>
  </si>
  <si>
    <t>-1236927393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</si>
  <si>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</si>
  <si>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https://podminky.urs.cz/item/CS_URS_2021_01/113107224</t>
  </si>
  <si>
    <t>"stávající kce ŠD tl.310mm" 6+4,1+5+17</t>
  </si>
  <si>
    <t>"stávající kce ŠD tl.340mm" 3,3+18+13+150</t>
  </si>
  <si>
    <t>"stávající kce ŠD tl.390mm" 63+26</t>
  </si>
  <si>
    <t>9</t>
  </si>
  <si>
    <t>113107325</t>
  </si>
  <si>
    <t>Odstranění podkladu z kameniva drceného tl 500 mm strojně pl do 50 m2</t>
  </si>
  <si>
    <t>656761069</t>
  </si>
  <si>
    <t>Odstranění podkladů nebo krytů strojně plochy jednotlivě do 50 m2 s přemístěním hmot na skládku na vzdálenost do 3 m nebo s naložením na dopravní prostředek z kameniva hrubého drceného, o tl. vrstvy přes 400 do 500 mm</t>
  </si>
  <si>
    <t>https://podminky.urs.cz/item/CS_URS_2021_01/113107325</t>
  </si>
  <si>
    <t>"odkop štěrku tl.490mm" 30</t>
  </si>
  <si>
    <t>10</t>
  </si>
  <si>
    <t>113151111</t>
  </si>
  <si>
    <t>Rozebrání zpevněných ploch ze silničních dílců</t>
  </si>
  <si>
    <t>-2026388582</t>
  </si>
  <si>
    <t>Rozebírání zpevněných ploch s přemístěním na skládku na vzdálenost do 20 m nebo s naložením na dopravní prostředek ze silničních panelů</t>
  </si>
  <si>
    <t>https://podminky.urs.cz/item/CS_URS_2021_01/113151111</t>
  </si>
  <si>
    <t xml:space="preserve">Poznámka k souboru cen:_x000d_
1. Cena je určena pro rozebírání silničních panelů jakýchkoliv rozměrů kladených do lože z kameniva včetně odstranění lože._x000d_
</t>
  </si>
  <si>
    <t>"panel tl.120mm" 8</t>
  </si>
  <si>
    <t>11</t>
  </si>
  <si>
    <t>113201112</t>
  </si>
  <si>
    <t>Vytrhání obrub silničních ležatých</t>
  </si>
  <si>
    <t>m</t>
  </si>
  <si>
    <t>-2075416289</t>
  </si>
  <si>
    <t>Vytrhání obrub s vybouráním lože, s přemístěním hmot na skládku na vzdálenost do 3 m nebo s naložením na dopravní prostředek silničních ležatých</t>
  </si>
  <si>
    <t>https://podminky.urs.cz/item/CS_URS_2021_01/113201112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</si>
  <si>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</si>
  <si>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"stávající obruba" 3+6+4+4+5+7+7+11,5</t>
  </si>
  <si>
    <t>12</t>
  </si>
  <si>
    <t>113202111</t>
  </si>
  <si>
    <t>Vytrhání obrub krajníků obrubníků stojatých</t>
  </si>
  <si>
    <t>2026787207</t>
  </si>
  <si>
    <t>Vytrhání obrub s vybouráním lože, s přemístěním hmot na skládku na vzdálenost do 3 m nebo s naložením na dopravní prostředek z krajníků nebo obrubníků stojatých</t>
  </si>
  <si>
    <t>https://podminky.urs.cz/item/CS_URS_2021_01/113202111</t>
  </si>
  <si>
    <t>"stávající obruba" 83,5+53+6+5+2+8+134,5+112+176+10</t>
  </si>
  <si>
    <t>13</t>
  </si>
  <si>
    <t>122251104</t>
  </si>
  <si>
    <t>Odkopávky a prokopávky nezapažené v hornině třídy těžitelnosti I, skupiny 3 objem do 500 m3 strojně</t>
  </si>
  <si>
    <t>m3</t>
  </si>
  <si>
    <t>1112313744</t>
  </si>
  <si>
    <t>Odkopávky a prokopávky nezapažené strojně v hornině třídy těžitelnosti I skupiny 3 přes 100 do 500 m3</t>
  </si>
  <si>
    <t>https://podminky.urs.cz/item/CS_URS_2021_01/122251104</t>
  </si>
  <si>
    <t xml:space="preserve">Poznámka k souboru cen:_x000d_
1. V cenách jsou započteny i náklady na přehození výkopku na vzdálenost do 3 m nebo naložení na dopravní prostředek._x000d_
</t>
  </si>
  <si>
    <t>"odkop pro nové kce tl.290mm" 0,29*(3+7,5+9,5+5,6+23+22+13+2,5+10+22+55+20)</t>
  </si>
  <si>
    <t>"odkop pro nové kce tl.390mm" 0,39*(1,5+3+3)</t>
  </si>
  <si>
    <t>"odkop pro zatravnění tl.100mm" 0,1*(31,2+193)</t>
  </si>
  <si>
    <t>"odkop dle příčných řezů pro vyrovnání nivelety á10m" 10*(2+0,7+2,8+4,5+1,2+1,2+0,5)</t>
  </si>
  <si>
    <t>14</t>
  </si>
  <si>
    <t>162751117</t>
  </si>
  <si>
    <t>Vodorovné přemístění do 10000 m výkopku/sypaniny z horniny třídy těžitelnosti I, skupiny 1 až 3</t>
  </si>
  <si>
    <t>1914877628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</si>
  <si>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</si>
  <si>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https://podminky.urs.cz/item/CS_URS_2021_01/162751117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</si>
  <si>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</si>
  <si>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210,344</t>
  </si>
  <si>
    <t>162751119</t>
  </si>
  <si>
    <t>Příplatek k vodorovnému přemístění výkopku/sypaniny z horniny třídy těžitelnosti I, skupiny 1 až 3 ZKD 1000 m přes 10000 m</t>
  </si>
  <si>
    <t>-600891698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</si>
  <si>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</si>
  <si>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https://podminky.urs.cz/item/CS_URS_2021_01/162751119</t>
  </si>
  <si>
    <t>3*210,344</t>
  </si>
  <si>
    <t>16</t>
  </si>
  <si>
    <t>171201231</t>
  </si>
  <si>
    <t>Poplatek za uložení zeminy a kamení na recyklační skládce (skládkovné) kód odpadu 17 05 04</t>
  </si>
  <si>
    <t>t</t>
  </si>
  <si>
    <t>785301178</t>
  </si>
  <si>
    <t>Poplatek za uložení stavebního odpadu na recyklační skládce (skládkovné) zeminy a kamení zatříděného do Katalogu odpadů pod kódem 17 05 04</t>
  </si>
  <si>
    <t>https://podminky.urs.cz/item/CS_URS_2021_01/171201231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</si>
  <si>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</t>
  </si>
  <si>
    <t>1,8*210,344</t>
  </si>
  <si>
    <t>17</t>
  </si>
  <si>
    <t>171251201</t>
  </si>
  <si>
    <t>Uložení sypaniny na skládky nebo meziskládky</t>
  </si>
  <si>
    <t>29662864</t>
  </si>
  <si>
    <t>Uložení sypaniny na skládky nebo meziskládky bez hutnění s upravením uložené sypaniny do předepsaného tvaru</t>
  </si>
  <si>
    <t>https://podminky.urs.cz/item/CS_URS_2021_01/171251201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</si>
  <si>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</si>
  <si>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18</t>
  </si>
  <si>
    <t>181351003</t>
  </si>
  <si>
    <t>Rozprostření ornice tl vrstvy do 200 mm pl do 100 m2 v rovině nebo ve svahu do 1:5 strojně</t>
  </si>
  <si>
    <t>978974914</t>
  </si>
  <si>
    <t>Rozprostření a urovnání ornice v rovině nebo ve svahu sklonu do 1:5 strojně při souvislé ploše do 100 m2, tl. vrstvy do 200 mm</t>
  </si>
  <si>
    <t>https://podminky.urs.cz/item/CS_URS_2021_01/181351003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</si>
  <si>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</si>
  <si>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"ohumusování tl.100mm" 234</t>
  </si>
  <si>
    <t>19</t>
  </si>
  <si>
    <t>M</t>
  </si>
  <si>
    <t>10364101</t>
  </si>
  <si>
    <t xml:space="preserve">zemina pro terénní úpravy -  ornice</t>
  </si>
  <si>
    <t>1970359958</t>
  </si>
  <si>
    <t>0,1*234*1,8</t>
  </si>
  <si>
    <t>20</t>
  </si>
  <si>
    <t>181411131</t>
  </si>
  <si>
    <t>Založení parkového trávníku výsevem plochy do 1000 m2 v rovině a ve svahu do 1:5</t>
  </si>
  <si>
    <t>1910926457</t>
  </si>
  <si>
    <t>Založení trávníku na půdě předem připravené plochy do 1000 m2 výsevem včetně utažení parkového v rovině nebo na svahu do 1:5</t>
  </si>
  <si>
    <t>https://podminky.urs.cz/item/CS_URS_2021_01/181411131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</si>
  <si>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</si>
  <si>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"nové zatravnění" 234</t>
  </si>
  <si>
    <t>00572410</t>
  </si>
  <si>
    <t>osivo směs travní parková</t>
  </si>
  <si>
    <t>kg</t>
  </si>
  <si>
    <t>-923943057</t>
  </si>
  <si>
    <t>0,04*234</t>
  </si>
  <si>
    <t>22</t>
  </si>
  <si>
    <t>181951112</t>
  </si>
  <si>
    <t>Úprava pláně v hornině třídy těžitelnosti I, skupiny 1 až 3 se zhutněním strojně</t>
  </si>
  <si>
    <t>1040673288</t>
  </si>
  <si>
    <t>Úprava pláně vyrovnáním výškových rozdílů strojně v hornině třídy těžitelnosti I, skupiny 1 až 3 se zhutněním</t>
  </si>
  <si>
    <t>https://podminky.urs.cz/item/CS_URS_2021_01/181951112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</si>
  <si>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</si>
  <si>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1068,5+1+55+95</t>
  </si>
  <si>
    <t>Svislé a kompletní konstrukce</t>
  </si>
  <si>
    <t>23</t>
  </si>
  <si>
    <t>348942131</t>
  </si>
  <si>
    <t>Zábradlí ocelové osazené do bloků z betonu ze dvou vodorovných trubek</t>
  </si>
  <si>
    <t>157801704</t>
  </si>
  <si>
    <t>https://podminky.urs.cz/item/CS_URS_2021_01/348942131</t>
  </si>
  <si>
    <t xml:space="preserve">Poznámka k souboru cen:_x000d_
1. V cenách -2131 až -2133 jsou započteny i náklady na vykopání jamek a betonové bloky._x000d_
2. V cenách -2141 nebo -2142 jsou započteny i náklady na zalití otvorů MC._x000d_
3. V cenách nejsou započteny náklady na nátěr konstrukce. Tyto práce se oceňují cenami části A03-Nátěry zámečnických konstrukcí katalogu 800-783 Nátěry._x000d_
</t>
  </si>
  <si>
    <t>"nové zábradlí D+M" 6</t>
  </si>
  <si>
    <t>Vodorovné konstrukce</t>
  </si>
  <si>
    <t>24</t>
  </si>
  <si>
    <t>43431.R</t>
  </si>
  <si>
    <t>Schody z žulových obrubníku na beton C 16/20</t>
  </si>
  <si>
    <t>kpl</t>
  </si>
  <si>
    <t>1229083041</t>
  </si>
  <si>
    <t xml:space="preserve">Poznámka k souboru cen:_x000d_
1. V cenách jsou započteny i náklady na zvětšení objemů v místech, kde schody přiléhají přímo k terénu a na bednění stupňů._x000d_
2. V cenách -2231 až -2251 nejsou započteny náklady na opěrné zídky; tyto zídky se oceňují cenami souboru cen 326 31- . . Zdivo nadzákladové z betonu prostého._x000d_
3. Měřící jednotkou je m stupně._x000d_
4. Pro výpočet přesunu hmot se celková hmotnost položky sníží o hmotnost betonu, pokud je beton dodáván přímo na místo zabudování nebo do prostoru technologické manipulace._x000d_
</t>
  </si>
  <si>
    <t>25</t>
  </si>
  <si>
    <t>451315111</t>
  </si>
  <si>
    <t>Podkladní nebo vyrovnávací vrstva z betonu C25/30 tl 100 mm</t>
  </si>
  <si>
    <t>-8381203</t>
  </si>
  <si>
    <t>Podkladní nebo vyrovnávací vrstva z betonu prostého tř. C 25/30, ve vrstvě do 100 mm</t>
  </si>
  <si>
    <t>https://podminky.urs.cz/item/CS_URS_2021_01/451315111</t>
  </si>
  <si>
    <t xml:space="preserve">Poznámka k souboru cen:_x000d_
1. V ceně nejsou započteny náklady na úpravu úložné spáry; tyto práce se oceňují cenou 967 04-1111 - úprava úložné spáry v části B 01 tohoto katalogu._x000d_
</t>
  </si>
  <si>
    <t>"nové napojení bet. tl.100mm" 1,5</t>
  </si>
  <si>
    <t>Komunikace pozemní</t>
  </si>
  <si>
    <t>26</t>
  </si>
  <si>
    <t>564761111</t>
  </si>
  <si>
    <t>Podklad z kameniva hrubého drceného vel. 32-63 mm tl 200 mm</t>
  </si>
  <si>
    <t>1367212915</t>
  </si>
  <si>
    <t>Podklad nebo kryt z kameniva hrubého drceného vel. 32-63 mm s rozprostřením a zhutněním, po zhutnění tl. 200 mm</t>
  </si>
  <si>
    <t>https://podminky.urs.cz/item/CS_URS_2021_01/564761111</t>
  </si>
  <si>
    <t>"nová kce vjezdu ke škole" 95</t>
  </si>
  <si>
    <t>27</t>
  </si>
  <si>
    <t>564851111</t>
  </si>
  <si>
    <t>Podklad ze štěrkodrtě ŠD tl 150 mm</t>
  </si>
  <si>
    <t>1139019043</t>
  </si>
  <si>
    <t>Podklad ze štěrkodrti ŠD s rozprostřením a zhutněním, po zhutnění tl. 150 mm</t>
  </si>
  <si>
    <t>https://podminky.urs.cz/item/CS_URS_2021_01/564851111</t>
  </si>
  <si>
    <t>"nová kce chodníku ŠDa 0-32" 818,5+1+55</t>
  </si>
  <si>
    <t>28</t>
  </si>
  <si>
    <t>564871111</t>
  </si>
  <si>
    <t>Podklad ze štěrkodrtě ŠD tl 250 mm</t>
  </si>
  <si>
    <t>45790567</t>
  </si>
  <si>
    <t>Podklad ze štěrkodrti ŠD s rozprostřením a zhutněním, po zhutnění tl. 250 mm</t>
  </si>
  <si>
    <t>https://podminky.urs.cz/item/CS_URS_2021_01/564871111</t>
  </si>
  <si>
    <t>"nová kce vjezdů ŠDa 0-32" 250+(0,4*107,5)</t>
  </si>
  <si>
    <t>29</t>
  </si>
  <si>
    <t>567122114</t>
  </si>
  <si>
    <t>Podklad ze směsi stmelené cementem SC C 8/10 (KSC I) tl 150 mm</t>
  </si>
  <si>
    <t>-465162356</t>
  </si>
  <si>
    <t>Podklad ze směsi stmelené cementem SC bez dilatačních spár, s rozprostřením a zhutněním SC C 8/10 (KSC I), po zhutnění tl. 150 mm</t>
  </si>
  <si>
    <t>https://podminky.urs.cz/item/CS_URS_2021_01/567122114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</si>
  <si>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</si>
  <si>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"napojení u obruby" 52+30+26+5</t>
  </si>
  <si>
    <t>30</t>
  </si>
  <si>
    <t>573191111</t>
  </si>
  <si>
    <t>Postřik infiltrační kationaktivní emulzí v množství 1 kg/m2</t>
  </si>
  <si>
    <t>-970891822</t>
  </si>
  <si>
    <t>Postřik infiltrační kationaktivní emulzí v množství 1,00 kg/m2</t>
  </si>
  <si>
    <t>https://podminky.urs.cz/item/CS_URS_2021_01/573191111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</si>
  <si>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</si>
  <si>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"napojení u obruby 0,7kg/m2" 113</t>
  </si>
  <si>
    <t>31</t>
  </si>
  <si>
    <t>573231106</t>
  </si>
  <si>
    <t>Postřik živičný spojovací ze silniční emulze v množství 0,30 kg/m2</t>
  </si>
  <si>
    <t>-441109776</t>
  </si>
  <si>
    <t>Postřik spojovací PS bez posypu kamenivem ze silniční emulze, v množství 0,30 kg/m2</t>
  </si>
  <si>
    <t>https://podminky.urs.cz/item/CS_URS_2021_01/573231106</t>
  </si>
  <si>
    <t>"napojení u obruby" 113</t>
  </si>
  <si>
    <t>32</t>
  </si>
  <si>
    <t>577134141.R</t>
  </si>
  <si>
    <t>Asfaltový beton vrstva obrusná ACO 11 tl. 40mm - RUČNÍ POKLÁDKA</t>
  </si>
  <si>
    <t>-223055027</t>
  </si>
  <si>
    <t>Asfaltový beton vrstva obrusná ACO 11 tl. 40 mm - RUČNÍ POKLÁDKA</t>
  </si>
  <si>
    <t xml:space="preserve">Poznámka k souboru cen:_x000d_
1. ČSN EN 13108-1 připouští pro ACO 11 pouze tl. 35 až 50 mm._x000d_
</t>
  </si>
  <si>
    <t>33</t>
  </si>
  <si>
    <t>577155142.R</t>
  </si>
  <si>
    <t>Asfaltový beton vrstva ložní ACL 16 tl. 60 mm - RUČNÍ POKLÁDKA</t>
  </si>
  <si>
    <t>-1782850958</t>
  </si>
  <si>
    <t>Asfaltový beton vrstva ložní ACL 16 - tl. 60 mm - RUČNÍ POKLÁDKA</t>
  </si>
  <si>
    <t xml:space="preserve">Poznámka k souboru cen:_x000d_
1. ČSN EN 13108-1 připouští pro ACL 16 pouze tl. 50 až 70 mm._x000d_
</t>
  </si>
  <si>
    <t>34</t>
  </si>
  <si>
    <t>591211111</t>
  </si>
  <si>
    <t>Kladení dlažby z kostek drobných z kamene do lože z kameniva těženého tl 50 mm</t>
  </si>
  <si>
    <t>2134010222</t>
  </si>
  <si>
    <t>Kladení dlažby z kostek s provedením lože do tl. 50 mm, s vyplněním spár, s dvojím beraněním a se smetením přebytečného materiálu na krajnici drobných z kamene, do lože z kameniva těženého</t>
  </si>
  <si>
    <t>https://podminky.urs.cz/item/CS_URS_2021_01/591211111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</si>
  <si>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</si>
  <si>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"předláždění - dlažba zpětně" 2+3+4</t>
  </si>
  <si>
    <t>"světlá kostka" 110</t>
  </si>
  <si>
    <t>"tmavá kostka" 903</t>
  </si>
  <si>
    <t>"slepecká" 55,5</t>
  </si>
  <si>
    <t>35</t>
  </si>
  <si>
    <t>58381008.1</t>
  </si>
  <si>
    <t>kostka dlažební žula drobná 8/10</t>
  </si>
  <si>
    <t>1749436776</t>
  </si>
  <si>
    <t>"šedá řezaná" 110+95</t>
  </si>
  <si>
    <t>205*1,02 'Přepočtené koeficientem množství</t>
  </si>
  <si>
    <t>36</t>
  </si>
  <si>
    <t>58381008.2</t>
  </si>
  <si>
    <t>2028616728</t>
  </si>
  <si>
    <t>"béžová řezaná" 903</t>
  </si>
  <si>
    <t>903*1,02 'Přepočtené koeficientem množství</t>
  </si>
  <si>
    <t>37</t>
  </si>
  <si>
    <t>58381129.R</t>
  </si>
  <si>
    <t>dlažba žula 400x400mm tl 60mm slepecká</t>
  </si>
  <si>
    <t>-578977165</t>
  </si>
  <si>
    <t>38</t>
  </si>
  <si>
    <t>594111111</t>
  </si>
  <si>
    <t>Dlažba z lomového kamene s provedením lože z kameniva těženého</t>
  </si>
  <si>
    <t>1253217752</t>
  </si>
  <si>
    <t>Dlažba nebo přídlažba z lomového kamene lomařsky upraveného rigolového v ploše vodorovné nebo ve sklonu tl. do 250 mm, bez vyplnění spár, s provedením lože tl. 50 mm z kameniva těženého</t>
  </si>
  <si>
    <t>https://podminky.urs.cz/item/CS_URS_2021_01/594111111</t>
  </si>
  <si>
    <t xml:space="preserve">Poznámka k souboru cen:_x000d_
1. Ceny jsou určeny:_x000d_
a) pro jakýkoliv sklon plochy,_x000d_
b) i pro dlažby (přídlažby) silničních příkopů a kuželů._x000d_
2. Ceny nelze použít pro:_x000d_
a) rigoly dlážděné, které se oceňují cenami souborů cen 597 . 6- . 1 Rigol dlážděný, 597 17- . 1 Rigol krajnicový s kamennou obrubou a 597 17- . 1 Rigol dlážděný z lomového kamene,_x000d_
b) dlažbu nebo přídlažbu svahů nebo kuželů souvisejících s vodotečí, která se oceňuje cenami části A 01 katalogu 832-1 Hráze a úpravy na tocích-úpravy toků a kanály._x000d_
3. Část lože přesahující tl. 50 mm se oceňuje cenami souboru cen 451 31-97 Příplatek za každých dalších 10 mm tloušťky podkladu nebo lože._x000d_
4. V ceně -1111 jsou započteny i náklady na prohození zeminy._x000d_
5. V cenách nejsou započteny náklady na:_x000d_
a) provedení podkladu pod lože, které se oceňuje cenami souboru cen 451 . . - . . Podklad nebo lože pod dlažbu,_x000d_
b) vyplnění spár, které se oceňuje cenami souboru cen 599 . . -2 . Vyplnění spár dlažby,_x000d_
c) opatření zeminy a její přemístění k místu zabudování, které se oceňují podle ustanovení čl. 3111 Všeobecných podmínek části A 01 tohoto katalogu,_x000d_
d) odklizení odpadu po prohození zeminy, které se oceňuje cenami části A 01 katalogu 800-1 Zemní práce._x000d_
6. Množství měrných jednotek se určuje v m2 rozvinuté dlážděné plochy._x000d_
</t>
  </si>
  <si>
    <t>"plocha s přírodního kamene" 55</t>
  </si>
  <si>
    <t>39</t>
  </si>
  <si>
    <t>58381185</t>
  </si>
  <si>
    <t>nepravidelný kámen povrch přírodní dlažba</t>
  </si>
  <si>
    <t>-400793579</t>
  </si>
  <si>
    <t>"55+2%" 56,1</t>
  </si>
  <si>
    <t>40</t>
  </si>
  <si>
    <t>596211110</t>
  </si>
  <si>
    <t>Kladení zámkové dlažby komunikací pro pěší tl 60 mm skupiny A pl do 50 m2</t>
  </si>
  <si>
    <t>95505433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</si>
  <si>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</si>
  <si>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https://podminky.urs.cz/item/CS_URS_2021_01/596211110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</si>
  <si>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</si>
  <si>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"dodláždění stávajícího chodníku" 1</t>
  </si>
  <si>
    <t>41</t>
  </si>
  <si>
    <t>59245006</t>
  </si>
  <si>
    <t>dlažba tvar obdélník betonová pro nevidomé 200x100x60mm barevná</t>
  </si>
  <si>
    <t>-1590798868</t>
  </si>
  <si>
    <t>1*1,03 'Přepočtené koeficientem množství</t>
  </si>
  <si>
    <t>42</t>
  </si>
  <si>
    <t>596811120</t>
  </si>
  <si>
    <t>Kladení betonové dlažby komunikací pro pěší do lože z kameniva vel do 0,09 m2 plochy do 50 m2</t>
  </si>
  <si>
    <t>-1584230178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</si>
  <si>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</si>
  <si>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https://podminky.urs.cz/item/CS_URS_2021_01/596811120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</si>
  <si>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</si>
  <si>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"předláždění - dlažba zpětně" 2+2+2</t>
  </si>
  <si>
    <t>43</t>
  </si>
  <si>
    <t>599141111</t>
  </si>
  <si>
    <t>Vyplnění spár mezi silničními dílci živičnou zálivkou</t>
  </si>
  <si>
    <t>676785769</t>
  </si>
  <si>
    <t>Vyplnění spár mezi silničními dílci jakékoliv tloušťky živičnou zálivkou</t>
  </si>
  <si>
    <t>https://podminky.urs.cz/item/CS_URS_2021_01/599141111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</si>
  <si>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</si>
  <si>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"napojení u obrub" 105,5+50+10</t>
  </si>
  <si>
    <t>Trubní vedení</t>
  </si>
  <si>
    <t>44</t>
  </si>
  <si>
    <t>899331111</t>
  </si>
  <si>
    <t>Výšková úprava uličního vstupu nebo vpusti do 200 mm zvýšením poklopu</t>
  </si>
  <si>
    <t>kus</t>
  </si>
  <si>
    <t>-1847668648</t>
  </si>
  <si>
    <t>https://podminky.urs.cz/item/CS_URS_2021_01/899331111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</si>
  <si>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</si>
  <si>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Ostatní konstrukce a práce, bourání</t>
  </si>
  <si>
    <t>45</t>
  </si>
  <si>
    <t>914431112</t>
  </si>
  <si>
    <t>Montáž dopravního zrcadla o velikosti do 1 m2 na sloupek nebo konzolu</t>
  </si>
  <si>
    <t>1872794884</t>
  </si>
  <si>
    <t>Montáž dopravního zrcadla na sloupky nebo konzoly velikosti do 1 m2</t>
  </si>
  <si>
    <t>https://podminky.urs.cz/item/CS_URS_2021_01/914431112</t>
  </si>
  <si>
    <t xml:space="preserve">Poznámka k souboru cen:_x000d_
1. V ceně jsou započteny i náklady na montáž zrcadla včetně upevňovacího materiálu na předem připravenou nosnou konstrukci._x000d_
2. V ceně nejsou započteny náklady na:_x000d_
a) dodání zrcadla, tyto se oceňují ve specifikaci,_x000d_
b) na montáž a dodávku sloupků nebo konzol, tyto se oceňují cenami souboru cen 914 51 Montáž sloupku a 914 53 Montáž konzol a nástavců,_x000d_
c) ochranné nátěry sloupku, zrcadlové části a zrcadla, tyto se oceňují příslušnými cenami katalogu 800-783 Nátěry._x000d_
</t>
  </si>
  <si>
    <t>"přesun dopravního zrcadla" 1</t>
  </si>
  <si>
    <t>46</t>
  </si>
  <si>
    <t>40445240</t>
  </si>
  <si>
    <t>patka pro sloupek Al D 60mm</t>
  </si>
  <si>
    <t>2049204202</t>
  </si>
  <si>
    <t>47</t>
  </si>
  <si>
    <t>916111122</t>
  </si>
  <si>
    <t>Osazení obruby z drobných kostek bez boční opěry do lože z betonu prostého</t>
  </si>
  <si>
    <t>405721771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</si>
  <si>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</si>
  <si>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https://podminky.urs.cz/item/CS_URS_2021_01/916111122</t>
  </si>
  <si>
    <t xml:space="preserve">Poznámka k souboru cen:_x000d_
1. Část lože z betonu prostého přesahující tl. 100 mm se oceňuje cenou 916 99-1121 Lože pod obrubníky, krajníky nebo obruby z dlažebních kostek._x000d_
2. V cenách nejsou započteny náklady na dodání dlažebních kostek, tyto se oceňují ve specifikaci. Množství uvedené ve specifikaci se určí jako součin celkové délky obrub a objemové hmotnosti 1 m obruby a to:_x000d_
a) 0,065 t/m pro velké kostky,_x000d_
b) 0,024 t/m pro malé kostky. Ztratné lze dohodnout ve výši 1 % pro velké kostky, 2 % pro malé kostky._x000d_
3. Osazení silniční obruby ze dvou řad kostek se oceňuje:_x000d_
a) bez boční opěry jako dvojnásobné množství silniční obruby z jedné řady kostek,_x000d_
b) s boční opěrou jako osazení silniční obruby z jedné řady kostek s boční opěrou a osazení silniční obruby z jedné řady kostek bez boční opěry._x000d_
</t>
  </si>
  <si>
    <t>"nový II.řádek" 2*27</t>
  </si>
  <si>
    <t>48</t>
  </si>
  <si>
    <t>58381007</t>
  </si>
  <si>
    <t>-323555747</t>
  </si>
  <si>
    <t>54*0,102 'Přepočtené koeficientem množství</t>
  </si>
  <si>
    <t>49</t>
  </si>
  <si>
    <t>916241213</t>
  </si>
  <si>
    <t>Osazení obrubníku kamenného stojatého s boční opěrou do lože z betonu prostého</t>
  </si>
  <si>
    <t>1634495035</t>
  </si>
  <si>
    <t>Osazení obrubníku kamenného se zřízením lože, s vyplněním a zatřením spár cementovou maltou stojatého s boční opěrou z betonu prostého, do lože z betonu prostého</t>
  </si>
  <si>
    <t>https://podminky.urs.cz/item/CS_URS_2021_01/916241213</t>
  </si>
  <si>
    <t xml:space="preserve">Poznámka k souboru cen:_x000d_
1. Ceny -1211, -1212 a -1213 lze použít i pro osazení krajníků z kamene._x000d_
2. V cenách chodníkových obrubníků ležatých i stojatých jsou započteny pro osazení:_x000d_
a) do lože z kameniva těženého i náklady na dodání hmot pro lože tl. 80 až 100 mm,_x000d_
b) do lože z betonu prostého i náklady na dodání hmot pro lože tl. 80 až 100 mm; v cenách -1113 a -1213 též náklady na zřízení boční opěry._x000d_
3. Část lože z betonu prostého přesahující tl. 100 mm se oceňuje cenou 916 99-1121 Lože pod obrubníky, krajníky nebo obruby z dlažebních kostek._x000d_
4. V cenách nejsou započteny náklady na dodání obrubníků nebo krajníků, tyto se oceňují ve specifikaci._x000d_
</t>
  </si>
  <si>
    <t>cena včetně potřebného řezání</t>
  </si>
  <si>
    <t>"nová obruba" 365+202,6+107,5+24+23</t>
  </si>
  <si>
    <t>50</t>
  </si>
  <si>
    <t>58380007.R</t>
  </si>
  <si>
    <t>obrubník kamenný žulový přímý 1000x150x250mm</t>
  </si>
  <si>
    <t>-1035176710</t>
  </si>
  <si>
    <t>obrubník řezaný</t>
  </si>
  <si>
    <t>"202,6+2%" 207</t>
  </si>
  <si>
    <t>51</t>
  </si>
  <si>
    <t>58380006.R</t>
  </si>
  <si>
    <t>obrubník kamenný žulový přímý 1000x150x200mm</t>
  </si>
  <si>
    <t>-2144731146</t>
  </si>
  <si>
    <t>"snížený 107,5+2%" 110</t>
  </si>
  <si>
    <t>"LV" 24</t>
  </si>
  <si>
    <t>"PV" 23</t>
  </si>
  <si>
    <t>52</t>
  </si>
  <si>
    <t>58380374.R</t>
  </si>
  <si>
    <t>obrubník kamenný žulový přímý 1000x100x200mm</t>
  </si>
  <si>
    <t>1823089384</t>
  </si>
  <si>
    <t>"365+2%" 373</t>
  </si>
  <si>
    <t>53</t>
  </si>
  <si>
    <t>919735112</t>
  </si>
  <si>
    <t>Řezání stávajícího živičného krytu hl do 100 mm</t>
  </si>
  <si>
    <t>-307681001</t>
  </si>
  <si>
    <t>Řezání stávajícího živičného krytu nebo podkladu hloubky přes 50 do 100 mm</t>
  </si>
  <si>
    <t>https://podminky.urs.cz/item/CS_URS_2021_01/919735112</t>
  </si>
  <si>
    <t xml:space="preserve">Poznámka k souboru cen:_x000d_
1. V cenách jsou započteny i náklady na spotřebu vody._x000d_
</t>
  </si>
  <si>
    <t>"napojení u obrub tl.100mm" 105,5+50+10</t>
  </si>
  <si>
    <t>54</t>
  </si>
  <si>
    <t>919735122</t>
  </si>
  <si>
    <t>Řezání stávajícího betonového krytu hl do 100 mm</t>
  </si>
  <si>
    <t>1497590421</t>
  </si>
  <si>
    <t>Řezání stávajícího betonového krytu nebo podkladu hloubky přes 50 do 100 mm</t>
  </si>
  <si>
    <t>https://podminky.urs.cz/item/CS_URS_2021_01/919735122</t>
  </si>
  <si>
    <t>"napojení" 4</t>
  </si>
  <si>
    <t>55</t>
  </si>
  <si>
    <t>966005111</t>
  </si>
  <si>
    <t>Rozebrání a odstranění silničního zábradlí se sloupky osazenými s betonovými patkami</t>
  </si>
  <si>
    <t>-1849606220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</si>
  <si>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</si>
  <si>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https://podminky.urs.cz/item/CS_URS_2021_01/966005111</t>
  </si>
  <si>
    <t xml:space="preserve">Poznámka k souboru cen:_x000d_
1. Ceny -5111 a -5311 jsou určeny pro odstranění sloupků zábradlí nebo svodidel upevněných záhozem zeminou, uklínovaných kamenem nebo obetonovaných, popř. zaberaněných._x000d_
2. Ceny -5111 a -5211 jsou určeny pro odstranění zábradlí jakéhokoliv druhu se sloupky z jakéhokoliv materiálu a při jakékoliv vzdálenosti sloupků._x000d_
3. Cena -5311 je určena pro odstranění svodidla jakéhokoliv druhu při jakékoliv vzdálenosti sloupků._x000d_
4. Přemístění vybouraného silničního zábradlí a svodidel na vzdálenost přes 10 m se oceňuje cenami souborů cen 997 22-1 Vodorovná doprava vybouraných hmot._x000d_
</t>
  </si>
  <si>
    <t>odvoz a likvidace v režii zhotovitele</t>
  </si>
  <si>
    <t>"stávající zábradlí" 6+18</t>
  </si>
  <si>
    <t>56</t>
  </si>
  <si>
    <t>966006231</t>
  </si>
  <si>
    <t>Odstranění dopravního zrcadla a zrcadlové části včetně sloupku nebo konzoly</t>
  </si>
  <si>
    <t>-1062553929</t>
  </si>
  <si>
    <t>Odstranění dopravního zrcadla a demontáž zrcadlové části s odklizením materiálu na vzdálenost do 20 m nebo s naložením na dopravní prostředek včetně sloupku nebo konzole</t>
  </si>
  <si>
    <t>https://podminky.urs.cz/item/CS_URS_2021_01/966006231</t>
  </si>
  <si>
    <t xml:space="preserve">Poznámka k souboru cen:_x000d_
1. Cena je určena pro odstranění dopravního zrcadla upevněného na sloupku nebo konzole._x000d_
2. V ceně nejsou započteny náklady na zásyp jam po sloupku popř. na zazdění otvoru ve zdivu po konzole._x000d_
3. Přemístění demontovaného zrcadla a zrcadlové části na vzdálenost přes 20 m se oceňuje cenami souborů cen 997 22-1 Vodorovné přemístění vybouraných hmot._x000d_
</t>
  </si>
  <si>
    <t>57</t>
  </si>
  <si>
    <t>979054441</t>
  </si>
  <si>
    <t>Očištění vybouraných z desek nebo dlaždic s původním spárováním z kameniva těženého</t>
  </si>
  <si>
    <t>720184413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</si>
  <si>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</si>
  <si>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https://podminky.urs.cz/item/CS_URS_2021_01/979054441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</si>
  <si>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</si>
  <si>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58</t>
  </si>
  <si>
    <t>979071121</t>
  </si>
  <si>
    <t>Očištění dlažebních kostek drobných s původním spárováním kamenivem těženým</t>
  </si>
  <si>
    <t>-798830605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</si>
  <si>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</si>
  <si>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https://podminky.urs.cz/item/CS_URS_2021_01/979071121</t>
  </si>
  <si>
    <t xml:space="preserve">Poznámka k souboru cen:_x000d_
1. Ceny jsou určeny jen pro očištění vybouraných kostek uložených do lože ze sypkého materiálu bez pojiva._x000d_
2. Přemístění vybouraných dlažebních kostek na vzdálenost přes 3 m se oceňuje cenami souborů cen 997 22-1 Vodorovná doprava suti._x000d_
</t>
  </si>
  <si>
    <t>997</t>
  </si>
  <si>
    <t>Přesun sutě</t>
  </si>
  <si>
    <t>59</t>
  </si>
  <si>
    <t>997013861</t>
  </si>
  <si>
    <t>Poplatek za uložení stavebního odpadu na recyklační skládce (skládkovné) z prostého betonu kód odpadu 17 01 01</t>
  </si>
  <si>
    <t>1730423301</t>
  </si>
  <si>
    <t>Poplatek za uložení stavebního odpadu na recyklační skládce (skládkovné) z prostého betonu zatříděného do Katalogu odpadů pod kódem 17 01 01</t>
  </si>
  <si>
    <t>https://podminky.urs.cz/item/CS_URS_2021_01/997013861</t>
  </si>
  <si>
    <t>84,579+4,237+31,02+130,688</t>
  </si>
  <si>
    <t>60</t>
  </si>
  <si>
    <t>997013862</t>
  </si>
  <si>
    <t xml:space="preserve">Poplatek za uložení stavebního odpadu na recyklační skládce (skládkovné) z armovaného betonu kód odpadu  17 01 01</t>
  </si>
  <si>
    <t>-2110120221</t>
  </si>
  <si>
    <t>Poplatek za uložení stavebního odpadu na recyklační skládce (skládkovné) z armovaného betonu zatříděného do Katalogu odpadů pod kódem 17 01 01</t>
  </si>
  <si>
    <t>https://podminky.urs.cz/item/CS_URS_2021_01/997013862</t>
  </si>
  <si>
    <t>2,4</t>
  </si>
  <si>
    <t>61</t>
  </si>
  <si>
    <t>997013873</t>
  </si>
  <si>
    <t>-500452791</t>
  </si>
  <si>
    <t>https://podminky.urs.cz/item/CS_URS_2021_01/997013873</t>
  </si>
  <si>
    <t>10,54+2,72+26,1+29,906+275,808+33,35+53,94+19,902+125,324+69,42+29,4</t>
  </si>
  <si>
    <t>62</t>
  </si>
  <si>
    <t>997013875</t>
  </si>
  <si>
    <t>Poplatek za uložení stavebního odpadu na recyklační skládce (skládkovné) asfaltového bez obsahu dehtu zatříděného do Katalogu odpadů pod kódem 17 03 02</t>
  </si>
  <si>
    <t>-1024488645</t>
  </si>
  <si>
    <t>https://podminky.urs.cz/item/CS_URS_2021_01/997013875</t>
  </si>
  <si>
    <t>27,12</t>
  </si>
  <si>
    <t>63</t>
  </si>
  <si>
    <t>997211511</t>
  </si>
  <si>
    <t>Vodorovná doprava suti po suchu na vzdálenost do 1 km</t>
  </si>
  <si>
    <t>-1554640021</t>
  </si>
  <si>
    <t>Vodorovná doprava suti nebo vybouraných hmot suti se složením a hrubým urovnáním, na vzdálenost do 1 km</t>
  </si>
  <si>
    <t>https://podminky.urs.cz/item/CS_URS_2021_01/997211511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</si>
  <si>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</si>
  <si>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beton</t>
  </si>
  <si>
    <t>"stávající dlažba 30x30" (10,5+3,3+9,2+14+9,1+43,5+10,2+64+18+10,5+13+65+161+11,6+107+20+189+10)*0,05*2,2</t>
  </si>
  <si>
    <t>"stávající zámk. dlažba 80mm" (6+4,1+5+17)*0,06*2,2</t>
  </si>
  <si>
    <t>"stávající bet. tl.100mm" (3,5+20,5+7+21+15+10+1+63)*0,1*2,2</t>
  </si>
  <si>
    <t>"stávající obruba" (3+6+4+4+5+7+7+11,5+83,5+53+6+5+2+8+134,5+112+176+10)*0,205</t>
  </si>
  <si>
    <t>kamenivo</t>
  </si>
  <si>
    <t>"stávající kostka tl.100mm" (3,5+2+3+9+31+4,2)*0,1*2</t>
  </si>
  <si>
    <t>"stávající kce ŠD tl.170mm" 8*0,17*2</t>
  </si>
  <si>
    <t>"stávající kce ŠD tl.150mm" (52+30+5)*0,15*2</t>
  </si>
  <si>
    <t>"stávající kce ŠD tl.190mm" (27,5+21+15+10+1+4,2)*0,19*2</t>
  </si>
  <si>
    <t>"stávající kce ŠD tl.240mm" (10,5+9,2+14+9,1+43,5+10,2+64+10,5+65+11,6+107+20+161+189-150)*0,24*2</t>
  </si>
  <si>
    <t>"stávající kce ŠD tl.290mm" (3,5+2+3+9+31+2+7)*0,29*2</t>
  </si>
  <si>
    <t>"odkop štěrku tl.290mm" (80+13)*0,29*2</t>
  </si>
  <si>
    <t>"stávající kce ŠD tl.310mm" (6+4,1+5+17)*0,31*2</t>
  </si>
  <si>
    <t>"stávající kce ŠD tl.340mm" (3,3+18+13+150)*0,34*2</t>
  </si>
  <si>
    <t>"stávající kce ŠD tl.390mm" (63+26)*0,39*2</t>
  </si>
  <si>
    <t>"odkop štěrku tl.490mm" 30*0,49*2</t>
  </si>
  <si>
    <t>asfalt</t>
  </si>
  <si>
    <t>"stávající asfalt tl.100mm napojení u obrub" (52+30+26+5)*0,1*2,4</t>
  </si>
  <si>
    <t>železobeton</t>
  </si>
  <si>
    <t>"panel tl.120mm" 8*0,12*2,5</t>
  </si>
  <si>
    <t>64</t>
  </si>
  <si>
    <t>997211519</t>
  </si>
  <si>
    <t>Příplatek ZKD 1 km u vodorovné dopravy suti</t>
  </si>
  <si>
    <t>-1435997463</t>
  </si>
  <si>
    <t>Vodorovná doprava suti nebo vybouraných hmot suti se složením a hrubým urovnáním, na vzdálenost Příplatek k ceně za každý další i započatý 1 km přes 1 km</t>
  </si>
  <si>
    <t>https://podminky.urs.cz/item/CS_URS_2021_01/997211519</t>
  </si>
  <si>
    <t>12*956,454</t>
  </si>
  <si>
    <t>998</t>
  </si>
  <si>
    <t>Přesun hmot</t>
  </si>
  <si>
    <t>65</t>
  </si>
  <si>
    <t>998223011</t>
  </si>
  <si>
    <t>Přesun hmot pro pozemní komunikace s krytem dlážděným</t>
  </si>
  <si>
    <t>-732622054</t>
  </si>
  <si>
    <t>Přesun hmot pro pozemní komunikace s krytem dlážděným dopravní vzdálenost do 200 m jakékoliv délky objektu</t>
  </si>
  <si>
    <t>https://podminky.urs.cz/item/CS_URS_2021_01/998223011</t>
  </si>
  <si>
    <t>PSV</t>
  </si>
  <si>
    <t>Práce a dodávky PSV</t>
  </si>
  <si>
    <t>711</t>
  </si>
  <si>
    <t>Izolace proti vodě, vlhkosti a plynům</t>
  </si>
  <si>
    <t>66</t>
  </si>
  <si>
    <t>711161273</t>
  </si>
  <si>
    <t>Provedení izolace proti zemní vlhkosti svislé z nopové fólie</t>
  </si>
  <si>
    <t>558470237</t>
  </si>
  <si>
    <t>Provedení izolace proti zemní vlhkosti nopovou fólií na ploše svislé S z nopové fólie</t>
  </si>
  <si>
    <t>https://podminky.urs.cz/item/CS_URS_2021_01/711161273</t>
  </si>
  <si>
    <t>"izolace u budov š.0,5m" 0,5*(16+111+70)</t>
  </si>
  <si>
    <t>67</t>
  </si>
  <si>
    <t>28323005</t>
  </si>
  <si>
    <t>fólie profilovaná (nopová) drenážní HDPE s výškou nopů 8mm</t>
  </si>
  <si>
    <t>-1363693202</t>
  </si>
  <si>
    <t>98,5*1,221 'Přepočtené koeficientem množství</t>
  </si>
  <si>
    <t>68</t>
  </si>
  <si>
    <t>711491176</t>
  </si>
  <si>
    <t>Připevnění doplňků izolace proti vodě ukončovací lištou</t>
  </si>
  <si>
    <t>1885683778</t>
  </si>
  <si>
    <t>Provedení doplňků izolace proti vodě textilií připevnění izolace ukončovací lištou</t>
  </si>
  <si>
    <t>https://podminky.urs.cz/item/CS_URS_2021_01/711491176</t>
  </si>
  <si>
    <t xml:space="preserve">Poznámka k souboru cen:_x000d_
1. V ceně -1177 jsou započteny i náklady na navrtání, osazení hmoždinek a zatmelení._x000d_
</t>
  </si>
  <si>
    <t>"u školy" 70</t>
  </si>
  <si>
    <t>69</t>
  </si>
  <si>
    <t>28323009</t>
  </si>
  <si>
    <t>lišta ukončovací pro drenážní fólie profilované tl 8mm</t>
  </si>
  <si>
    <t>12559817</t>
  </si>
  <si>
    <t>70*1,02 'Přepočtené koeficientem množství</t>
  </si>
  <si>
    <t>SO 102 - Parkoviště</t>
  </si>
  <si>
    <t xml:space="preserve">    2 - Zakládání</t>
  </si>
  <si>
    <t>-434266546</t>
  </si>
  <si>
    <t>"stávající dlažba 30x30" 21</t>
  </si>
  <si>
    <t>-38825919</t>
  </si>
  <si>
    <t>"stávající zámk. dlažba 80mm" 55</t>
  </si>
  <si>
    <t>"stávající zámk. dlažba 60mm" 75+32</t>
  </si>
  <si>
    <t>-38789493</t>
  </si>
  <si>
    <t>"stávající asfalt tl.100mm napojení u obrub" 5+110+125+23+66</t>
  </si>
  <si>
    <t>-1659793827</t>
  </si>
  <si>
    <t>"stávající kce ŠD tl.150mm" 125</t>
  </si>
  <si>
    <t>113107164</t>
  </si>
  <si>
    <t>Odstranění podkladu z kameniva drceného tl 400 mm strojně pl přes 50 do 200 m2</t>
  </si>
  <si>
    <t>2026250682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</si>
  <si>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</si>
  <si>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https://podminky.urs.cz/item/CS_URS_2021_01/113107164</t>
  </si>
  <si>
    <t>"stávající kce ŠD tl.390mm" 5+110+13</t>
  </si>
  <si>
    <t>113107165</t>
  </si>
  <si>
    <t>Odstranění podkladu z kameniva drceného tl 500 mm strojně pl přes 50 do 200 m2</t>
  </si>
  <si>
    <t>949806355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</si>
  <si>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</si>
  <si>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https://podminky.urs.cz/item/CS_URS_2021_01/113107165</t>
  </si>
  <si>
    <t>"odkop štěrku tl.490mm" 35+520+490</t>
  </si>
  <si>
    <t>"odkop stávající kce ŠD tl.410mm" 55</t>
  </si>
  <si>
    <t>"odkop stávající kce ŠD tl.430mm" 32</t>
  </si>
  <si>
    <t>113107221</t>
  </si>
  <si>
    <t>Odstranění podkladu z kameniva drceného tl 100 mm strojně pl přes 200 m2</t>
  </si>
  <si>
    <t>33987085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</si>
  <si>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</si>
  <si>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https://podminky.urs.cz/item/CS_URS_2021_01/113107221</t>
  </si>
  <si>
    <t>"odkop stávající kce ŠD tl.50mm" 21</t>
  </si>
  <si>
    <t>"odkop stávající kce ŠD tl.40mm" 75</t>
  </si>
  <si>
    <t>"odkop štěrku tl.100mm" 21+60+110+710</t>
  </si>
  <si>
    <t>2009127828</t>
  </si>
  <si>
    <t>"stávající obruba" 4,5+12+5</t>
  </si>
  <si>
    <t>679000875</t>
  </si>
  <si>
    <t>"stávající obruba" 36+22+14+15+31,5+14,5+13,5+136+15+54+9+97+26+21+50+21</t>
  </si>
  <si>
    <t>"přídlažba" 250</t>
  </si>
  <si>
    <t>122251105</t>
  </si>
  <si>
    <t>Odkopávky a prokopávky nezapažené v hornině třídy těžitelnosti I, skupiny 3 objem do 1000 m3 strojně</t>
  </si>
  <si>
    <t>965451437</t>
  </si>
  <si>
    <t>Odkopávky a prokopávky nezapažené strojně v hornině třídy těžitelnosti I skupiny 3 přes 500 do 1 000 m3</t>
  </si>
  <si>
    <t>https://podminky.urs.cz/item/CS_URS_2021_01/122251105</t>
  </si>
  <si>
    <t>"odkop pro zatravnění tl.100mm" 0,1*(25+135+68+105+77,5)</t>
  </si>
  <si>
    <t>"odkop pro nové kce tl.490mm" 0,49*(33+61+170+33+130+368+50)</t>
  </si>
  <si>
    <t>"sanace tl.200mm" 0,2*1876</t>
  </si>
  <si>
    <t>131251100</t>
  </si>
  <si>
    <t>Hloubení jam nezapažených v hornině třídy těžitelnosti I, skupiny 3 objem do 20 m3 strojně</t>
  </si>
  <si>
    <t>182486485</t>
  </si>
  <si>
    <t>Hloubení nezapažených jam a zářezů strojně s urovnáním dna do předepsaného profilu a spádu v hornině třídy těžitelnosti I skupiny 3 do 20 m3</t>
  </si>
  <si>
    <t>https://podminky.urs.cz/item/CS_URS_2021_01/131251100</t>
  </si>
  <si>
    <t xml:space="preserve">Poznámka k souboru cen:_x000d_
1. Hloubení nezapažených jam hloubky přes 16 m se oceňuje individuálně._x000d_
2. V cenách jsou započteny i náklady na případné nutné přemístění výkopku ve výkopišti a na přehození výkopku na přilehlém terénu na vzdálenost do 3 m od okraje jámy nebo naložení na dopravní prostředek._x000d_
</t>
  </si>
  <si>
    <t>"nové DV" 4*(1,5*1,5*1,5)</t>
  </si>
  <si>
    <t>"zrušení DV" 2*((1,5*1,5*1,5)-(0,95*1,5))</t>
  </si>
  <si>
    <t>132212111</t>
  </si>
  <si>
    <t>Hloubení rýh š do 800 mm v soudržných horninách třídy těžitelnosti I, skupiny 3 ručně</t>
  </si>
  <si>
    <t>1411168444</t>
  </si>
  <si>
    <t>Hloubení rýh šířky do 800 mm ručně zapažených i nezapažených, s urovnáním dna do předepsaného profilu a spádu v hornině třídy těžitelnosti I skupiny 3 soudržných</t>
  </si>
  <si>
    <t>https://podminky.urs.cz/item/CS_URS_2021_01/132212111</t>
  </si>
  <si>
    <t xml:space="preserve">Poznámka k souboru cen:_x000d_
1. V cenách jsou započteny i náklady na přehození výkopku na přilehlém terénu na vzdálenost do 3 m od podélné osy rýhy nebo naložení výkopku na dopravní prostředek._x000d_
</t>
  </si>
  <si>
    <t>"přípojky DV" 9*1,5*0,8</t>
  </si>
  <si>
    <t>132251254</t>
  </si>
  <si>
    <t>Hloubení rýh nezapažených š do 2000 mm v hornině třídy těžitelnosti I, skupiny 3 objem do 500 m3 strojně</t>
  </si>
  <si>
    <t>2113379062</t>
  </si>
  <si>
    <t>Hloubení nezapažených rýh šířky přes 800 do 2 000 mm strojně s urovnáním dna do předepsaného profilu a spádu v hornině třídy těžitelnosti I skupiny 3 přes 100 do 500 m3</t>
  </si>
  <si>
    <t>https://podminky.urs.cz/item/CS_URS_2021_01/132251254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</si>
  <si>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</si>
  <si>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"rýhy pro vsaky" 1*1,47*(43,5+65,5)</t>
  </si>
  <si>
    <t>-1861530576</t>
  </si>
  <si>
    <t>830,3+17,4+10,8+160,23</t>
  </si>
  <si>
    <t>-2141740186</t>
  </si>
  <si>
    <t>3*1018,73</t>
  </si>
  <si>
    <t>1901408112</t>
  </si>
  <si>
    <t>1018,73*1,8</t>
  </si>
  <si>
    <t>-2088660861</t>
  </si>
  <si>
    <t>1018,73</t>
  </si>
  <si>
    <t>174151101</t>
  </si>
  <si>
    <t>Zásyp jam, šachet rýh nebo kolem objektů sypaninou se zhutněním</t>
  </si>
  <si>
    <t>585176422</t>
  </si>
  <si>
    <t>Zásyp sypaninou z jakékoliv horniny strojně s uložením výkopku ve vrstvách se zhutněním jam, šachet, rýh nebo kolem objektů v těchto vykopávkách</t>
  </si>
  <si>
    <t>https://podminky.urs.cz/item/CS_URS_2021_01/174151101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</si>
  <si>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</si>
  <si>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"vsak" 1*1,3*(43,5+65,5)</t>
  </si>
  <si>
    <t>"dosyp k obrubě" 0,8*(200+70+50)</t>
  </si>
  <si>
    <t>"nové DV" 4*((1,5*1,5*1,5)-(0,95*1,5))</t>
  </si>
  <si>
    <t>"zrušení DV" 2*(1,5*1,5*1,5)</t>
  </si>
  <si>
    <t>"přípojky DV" (9*1,5*0,8)-0,72-1,998</t>
  </si>
  <si>
    <t>58343930</t>
  </si>
  <si>
    <t>kamenivo drcené hrubé frakce 16/32</t>
  </si>
  <si>
    <t>-1435267318</t>
  </si>
  <si>
    <t>"vsak" 1*1,3*(43,5+65,5)*2</t>
  </si>
  <si>
    <t>58344171</t>
  </si>
  <si>
    <t>štěrkodrť frakce 0/32</t>
  </si>
  <si>
    <t>1432470829</t>
  </si>
  <si>
    <t>"dosyp k obrubě" 0,8*(200+70+50)*2</t>
  </si>
  <si>
    <t>"nové DV" 4*((1,5*1,5*1,5)-(0,95*1,5))*2</t>
  </si>
  <si>
    <t>"zrušení DV" 2*(1,5*1,5*1,5)*2</t>
  </si>
  <si>
    <t>"přípojky DV" ((9*1,5*0,8)-0,72-1,998)*2</t>
  </si>
  <si>
    <t>175111101</t>
  </si>
  <si>
    <t>Obsypání potrubí ručně sypaninou bez prohození, uloženou do 3 m</t>
  </si>
  <si>
    <t>994423899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</si>
  <si>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</si>
  <si>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https://podminky.urs.cz/item/CS_URS_2021_01/175111101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</si>
  <si>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V cenách nejsou zahrnuty náklady na nakupovanou sypaninu. Tato se oceňuje ve specifikaci._x000d_
</t>
  </si>
  <si>
    <t>"obsyp přípojek DV" (0,8*0,3*9)-(9*0,018)</t>
  </si>
  <si>
    <t>58331200</t>
  </si>
  <si>
    <t>štěrkopísek netříděný zásypový</t>
  </si>
  <si>
    <t>1112424635</t>
  </si>
  <si>
    <t>"lože přípojek DV" 0,8*0,1*9*2</t>
  </si>
  <si>
    <t>"obsyp přípojek DV" ((0,8*0,3*9)-(9*0,018))*2</t>
  </si>
  <si>
    <t>5,436*2 'Přepočtené koeficientem množství</t>
  </si>
  <si>
    <t>1378178601</t>
  </si>
  <si>
    <t>"ohumusování tl.100mm" 77,5+1202</t>
  </si>
  <si>
    <t>1561453815</t>
  </si>
  <si>
    <t>0,1*1279,5*1,8</t>
  </si>
  <si>
    <t>-1177226592</t>
  </si>
  <si>
    <t>"nové zatravnění" 1279,5</t>
  </si>
  <si>
    <t>-1234099450</t>
  </si>
  <si>
    <t>0,04*1279,5</t>
  </si>
  <si>
    <t>-763880301</t>
  </si>
  <si>
    <t>1876</t>
  </si>
  <si>
    <t>Zakládání</t>
  </si>
  <si>
    <t>211971122</t>
  </si>
  <si>
    <t>Zřízení opláštění žeber nebo trativodů geotextilií v rýze nebo zářezu přes 1:2 š přes 2,5 m</t>
  </si>
  <si>
    <t>-1157564689</t>
  </si>
  <si>
    <t>Zřízení opláštění výplně z geotextilie odvodňovacích žeber nebo trativodů v rýze nebo zářezu se stěnami svislými nebo šikmými o sklonu přes 1:2 při rozvinuté šířce opláštění přes 2,5 m</t>
  </si>
  <si>
    <t>https://podminky.urs.cz/item/CS_URS_2021_01/211971122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</si>
  <si>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</si>
  <si>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>"opláštění vsaků š.5m" 5*109+(4*1,8*1,5)</t>
  </si>
  <si>
    <t>69311068</t>
  </si>
  <si>
    <t>geotextilie netkaná separační, ochranná, filtrační, drenážní PP 300g/m2</t>
  </si>
  <si>
    <t>-2104726787</t>
  </si>
  <si>
    <t>555,8</t>
  </si>
  <si>
    <t>555,8*1,1845 'Přepočtené koeficientem množství</t>
  </si>
  <si>
    <t>212572111</t>
  </si>
  <si>
    <t>Lože pro trativody ze štěrkopísku tříděného</t>
  </si>
  <si>
    <t>-1045610373</t>
  </si>
  <si>
    <t>https://podminky.urs.cz/item/CS_URS_2021_01/212572111</t>
  </si>
  <si>
    <t xml:space="preserve">Poznámka k souboru cen:_x000d_
1. V cenách jsou započteny i náklady na vyčištění dna rýh a na urovnání povrchu lože._x000d_
2. V ceně materiálu jsou započteny i náklady na prohození výkopku._x000d_
</t>
  </si>
  <si>
    <t>"lože vsakovacích polí tl.70mm" 1*0,07*109</t>
  </si>
  <si>
    <t>213141111</t>
  </si>
  <si>
    <t>Zřízení vrstvy z geotextilie v rovině nebo ve sklonu do 1:5 š do 3 m</t>
  </si>
  <si>
    <t>1168162789</t>
  </si>
  <si>
    <t>Zřízení vrstvy z geotextilie filtrační, separační, odvodňovací, ochranné, výztužné nebo protierozní v rovině nebo ve sklonu do 1:5, šířky do 3 m</t>
  </si>
  <si>
    <t>https://podminky.urs.cz/item/CS_URS_2021_01/213141111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</si>
  <si>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</si>
  <si>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"sanace 300g/m2" 1876</t>
  </si>
  <si>
    <t>"nová kce 300g/m2" 822</t>
  </si>
  <si>
    <t>374335517</t>
  </si>
  <si>
    <t>1876+822</t>
  </si>
  <si>
    <t>2698*1,1845 'Přepočtené koeficientem množství</t>
  </si>
  <si>
    <t>245111111.R</t>
  </si>
  <si>
    <t xml:space="preserve">Osazení krycí desky </t>
  </si>
  <si>
    <t>-1585532004</t>
  </si>
  <si>
    <t xml:space="preserve">Poznámka k souboru cen:_x000d_
1. Cenu lze použít i pro osazení desek na plošinách studní._x000d_
2. V ceně nejsou započteny náklady na dodání krycí desky; deska se oceňuje ve specifikaci. Ztratné lze dohodnout ve výši 2 %._x000d_
</t>
  </si>
  <si>
    <t>451573111</t>
  </si>
  <si>
    <t>Lože pod potrubí otevřený výkop ze štěrkopísku</t>
  </si>
  <si>
    <t>-1919181559</t>
  </si>
  <si>
    <t>"lože přípojek DV" 0,8*0,1*9</t>
  </si>
  <si>
    <t>564750111</t>
  </si>
  <si>
    <t>Podklad z kameniva hrubého drceného vel. 16-32 mm tl 150 mm</t>
  </si>
  <si>
    <t>235122937</t>
  </si>
  <si>
    <t>Podklad nebo kryt z kameniva hrubého drceného vel. 16-32 mm s rozprostřením a zhutněním, po zhutnění tl. 150 mm</t>
  </si>
  <si>
    <t>https://podminky.urs.cz/item/CS_URS_2021_01/564750111</t>
  </si>
  <si>
    <t>"nová kce parkoviště" 822</t>
  </si>
  <si>
    <t>-1206320649</t>
  </si>
  <si>
    <t>"nová kce parkoviště" 1876+(0,4*(76,7+130+15+5))+(0,7*(109))</t>
  </si>
  <si>
    <t>564861111</t>
  </si>
  <si>
    <t>Podklad ze štěrkodrtě ŠD tl 200 mm</t>
  </si>
  <si>
    <t>57640149</t>
  </si>
  <si>
    <t>Podklad ze štěrkodrti ŠD s rozprostřením a zhutněním, po zhutnění tl. 200 mm</t>
  </si>
  <si>
    <t>https://podminky.urs.cz/item/CS_URS_2021_01/564861111</t>
  </si>
  <si>
    <t>"sanace ŠD 0/63" 1876</t>
  </si>
  <si>
    <t>-393179396</t>
  </si>
  <si>
    <t>"napojení u obruby" 125</t>
  </si>
  <si>
    <t>"nová kce parkoviště" 1054</t>
  </si>
  <si>
    <t>619186735</t>
  </si>
  <si>
    <t>"napojení u obruby 0,7kg/m2" 125</t>
  </si>
  <si>
    <t>1649474440</t>
  </si>
  <si>
    <t>1407246635</t>
  </si>
  <si>
    <t>437139165</t>
  </si>
  <si>
    <t>Asfaltový beton vrstva ložní ACL 16 - tl. 60 mm RUČNÍ POKLÁDKA</t>
  </si>
  <si>
    <t>-1172696343</t>
  </si>
  <si>
    <t>"symbol invalida" 2*5</t>
  </si>
  <si>
    <t>"parkovací místa" 0,3*192,5</t>
  </si>
  <si>
    <t>"nová kce parkoviště" 338,5+1538</t>
  </si>
  <si>
    <t>58381007.1</t>
  </si>
  <si>
    <t>-1780829086</t>
  </si>
  <si>
    <t>šedá štípaná</t>
  </si>
  <si>
    <t>"nová kce parkoviště" 338,5</t>
  </si>
  <si>
    <t>406,25*1,02 'Přepočtené koeficientem množství</t>
  </si>
  <si>
    <t>58381007.2</t>
  </si>
  <si>
    <t>1599510066</t>
  </si>
  <si>
    <t>béžová štípaná</t>
  </si>
  <si>
    <t>"nová kce parkoviště" 1538</t>
  </si>
  <si>
    <t>1538*1,02 'Přepočtené koeficientem množství</t>
  </si>
  <si>
    <t>596211114</t>
  </si>
  <si>
    <t>Příplatek za kombinaci dvou barev u kladení</t>
  </si>
  <si>
    <t>-940844371</t>
  </si>
  <si>
    <t>https://podminky.urs.cz/item/CS_URS_2021_01/596211114</t>
  </si>
  <si>
    <t>1880641307</t>
  </si>
  <si>
    <t>"napojení u obrub" 250</t>
  </si>
  <si>
    <t>871315231</t>
  </si>
  <si>
    <t>Kanalizační potrubí z tvrdého PVC jednovrstvé tuhost třídy SN10 DN 160</t>
  </si>
  <si>
    <t>692932861</t>
  </si>
  <si>
    <t>Kanalizační potrubí z tvrdého PVC v otevřeném výkopu ve sklonu do 20 %, hladkého plnostěnného jednovrstvého, tuhost třídy SN 10 DN 160</t>
  </si>
  <si>
    <t>https://podminky.urs.cz/item/CS_URS_2021_01/871315231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</si>
  <si>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</si>
  <si>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"přípojky DV" 9</t>
  </si>
  <si>
    <t>8959.R</t>
  </si>
  <si>
    <t>Zřízení vpusti kanalizační uliční z betonových dílců - včetně dodání</t>
  </si>
  <si>
    <t>1871052987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</si>
  <si>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</si>
  <si>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"obnovené DV" 4</t>
  </si>
  <si>
    <t>89591.R</t>
  </si>
  <si>
    <t>Vybourání stávající DV</t>
  </si>
  <si>
    <t>-394222401</t>
  </si>
  <si>
    <t>Zrušení dešťové vpusti.</t>
  </si>
  <si>
    <t>P</t>
  </si>
  <si>
    <t>Poznámka k položce:_x000d_
Vybourání bet. dílců stávající vpusti s naložením na dopravní prostředek.</t>
  </si>
  <si>
    <t>"zrušení DV" 2</t>
  </si>
  <si>
    <t>899202211</t>
  </si>
  <si>
    <t>Demontáž mříží litinových včetně rámů hmotnosti přes 50 do 100 kg</t>
  </si>
  <si>
    <t>-1453486979</t>
  </si>
  <si>
    <t>Demontáž mříží litinových včetně rámů, hmotnosti jednotlivě přes 50 do 100 Kg</t>
  </si>
  <si>
    <t>https://podminky.urs.cz/item/CS_URS_2021_01/899202211</t>
  </si>
  <si>
    <t>899204112</t>
  </si>
  <si>
    <t>Osazení mříží litinových včetně rámů a košů na bahno pro třídu zatížení D400, E600</t>
  </si>
  <si>
    <t>1237300240</t>
  </si>
  <si>
    <t>https://podminky.urs.cz/item/CS_URS_2021_01/899204112</t>
  </si>
  <si>
    <t xml:space="preserve">Poznámka k souboru cen:_x000d_
1. V cenách nejsou započteny náklady na dodání mříží, rámů a košů na bahno; tyto náklady se oceňují ve specifikaci._x000d_
</t>
  </si>
  <si>
    <t>"nové DV" 4</t>
  </si>
  <si>
    <t>55242320</t>
  </si>
  <si>
    <t>mříž vtoková litinová plochá 500x500mm</t>
  </si>
  <si>
    <t>843777123</t>
  </si>
  <si>
    <t>899231111</t>
  </si>
  <si>
    <t>Výšková úprava uličního vstupu nebo vpusti do 200 mm zvýšením mříže</t>
  </si>
  <si>
    <t>110246888</t>
  </si>
  <si>
    <t>https://podminky.urs.cz/item/CS_URS_2021_01/899231111</t>
  </si>
  <si>
    <t>-963577266</t>
  </si>
  <si>
    <t>899431111</t>
  </si>
  <si>
    <t>Výšková úprava uličního vstupu nebo vpusti do 200 mm zvýšením krycího hrnce, šoupěte nebo hydrantu</t>
  </si>
  <si>
    <t>-908824761</t>
  </si>
  <si>
    <t>Výšková úprava uličního vstupu nebo vpusti do 200 mm zvýšením krycího hrnce, šoupěte nebo hydrantu bez úpravy armatur</t>
  </si>
  <si>
    <t>https://podminky.urs.cz/item/CS_URS_2021_01/899431111</t>
  </si>
  <si>
    <t>914111111</t>
  </si>
  <si>
    <t>Montáž svislé dopravní značky do velikosti 1 m2 objímkami na sloupek nebo konzolu</t>
  </si>
  <si>
    <t>-658497345</t>
  </si>
  <si>
    <t>Montáž svislé dopravní značky základní velikosti do 1 m2 objímkami na sloupky nebo konzoly</t>
  </si>
  <si>
    <t>https://podminky.urs.cz/item/CS_URS_2021_01/914111111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</si>
  <si>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</si>
  <si>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"nové DZ" 15</t>
  </si>
  <si>
    <t>40445609</t>
  </si>
  <si>
    <t>značky upravující přednost P1, P4 900mm</t>
  </si>
  <si>
    <t>-970495614</t>
  </si>
  <si>
    <t>"P4" 4</t>
  </si>
  <si>
    <t>40445625</t>
  </si>
  <si>
    <t>informativní značky provozní IP8, IP9, IP11-IP13 500x700mm</t>
  </si>
  <si>
    <t>1043842293</t>
  </si>
  <si>
    <t>"IP13c" 4</t>
  </si>
  <si>
    <t>"IP11a" 2</t>
  </si>
  <si>
    <t>40445647</t>
  </si>
  <si>
    <t>dodatkové tabulky E1, E2a,b , E6, E9, E10 E12c, E17 500x500mm</t>
  </si>
  <si>
    <t>-1496347918</t>
  </si>
  <si>
    <t>"E2b" 1</t>
  </si>
  <si>
    <t>40445650</t>
  </si>
  <si>
    <t>dodatkové tabulky E7, E12, E13 500x300mm</t>
  </si>
  <si>
    <t>1955021117</t>
  </si>
  <si>
    <t>"E12b" 1</t>
  </si>
  <si>
    <t>40445620</t>
  </si>
  <si>
    <t>zákazové, příkazové dopravní značky B1-B34, C1-15 700mm</t>
  </si>
  <si>
    <t>286535260</t>
  </si>
  <si>
    <t>"B2" 2</t>
  </si>
  <si>
    <t>"C2" 1</t>
  </si>
  <si>
    <t>914111112</t>
  </si>
  <si>
    <t>Montáž svislé dopravní značky do velikosti 1 m2 páskováním na sloup</t>
  </si>
  <si>
    <t>-1753447330</t>
  </si>
  <si>
    <t>Montáž svislé dopravní značky základní velikosti do 1 m2 páskováním na sloupy</t>
  </si>
  <si>
    <t>https://podminky.urs.cz/item/CS_URS_2021_01/914111112</t>
  </si>
  <si>
    <t>"nové DZ" 2</t>
  </si>
  <si>
    <t>40445621</t>
  </si>
  <si>
    <t>informativní značky provozní IP1-IP3, IP4b-IP7, IP10a, b 500x500mm</t>
  </si>
  <si>
    <t>-105507974</t>
  </si>
  <si>
    <t>"IP6" 2</t>
  </si>
  <si>
    <t>40445260</t>
  </si>
  <si>
    <t>páska upínací 12,7x0,75mm</t>
  </si>
  <si>
    <t>60699220</t>
  </si>
  <si>
    <t>2*2*0,5</t>
  </si>
  <si>
    <t>40445261</t>
  </si>
  <si>
    <t>spona upínací 12,7mm</t>
  </si>
  <si>
    <t>100 kus</t>
  </si>
  <si>
    <t>1789019856</t>
  </si>
  <si>
    <t>0,04</t>
  </si>
  <si>
    <t>914511112</t>
  </si>
  <si>
    <t>Montáž sloupku dopravních značek délky do 3,5 m s betonovým základem a patkou</t>
  </si>
  <si>
    <t>-1974016629</t>
  </si>
  <si>
    <t>Montáž sloupku dopravních značek délky do 3,5 m do hliníkové patky</t>
  </si>
  <si>
    <t>https://podminky.urs.cz/item/CS_URS_2021_01/914511112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</si>
  <si>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</si>
  <si>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"nové DZ" 12</t>
  </si>
  <si>
    <t>40445225</t>
  </si>
  <si>
    <t>sloupek pro dopravní značku Zn D 60mm v 3,5m</t>
  </si>
  <si>
    <t>1556136961</t>
  </si>
  <si>
    <t>1391328722</t>
  </si>
  <si>
    <t>70</t>
  </si>
  <si>
    <t>40445256</t>
  </si>
  <si>
    <t>svorka upínací na sloupek dopravní značky D 60mm</t>
  </si>
  <si>
    <t>-863628924</t>
  </si>
  <si>
    <t>2*15</t>
  </si>
  <si>
    <t>71</t>
  </si>
  <si>
    <t>40445253</t>
  </si>
  <si>
    <t>víčko plastové na sloupek D 60mm</t>
  </si>
  <si>
    <t>382783172</t>
  </si>
  <si>
    <t>72</t>
  </si>
  <si>
    <t>915131112</t>
  </si>
  <si>
    <t>Vodorovné dopravní značení přechody pro chodce, šipky, symboly retroreflexní bílá barva</t>
  </si>
  <si>
    <t>484877222</t>
  </si>
  <si>
    <t>Vodorovné dopravní značení stříkané barvou přechody pro chodce, šipky, symboly bílé retroreflexní</t>
  </si>
  <si>
    <t>https://podminky.urs.cz/item/CS_URS_2021_01/915131112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</si>
  <si>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</si>
  <si>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>"V7a" 12+14</t>
  </si>
  <si>
    <t>73</t>
  </si>
  <si>
    <t>915621111</t>
  </si>
  <si>
    <t>Předznačení vodorovného plošného značení</t>
  </si>
  <si>
    <t>1315040922</t>
  </si>
  <si>
    <t>Předznačení pro vodorovné značení stříkané barvou nebo prováděné z nátěrových hmot plošné šipky, symboly, nápisy</t>
  </si>
  <si>
    <t>https://podminky.urs.cz/item/CS_URS_2021_01/915621111</t>
  </si>
  <si>
    <t xml:space="preserve">Poznámka k souboru cen:_x000d_
1. Množství měrných jednotek se určuje:_x000d_
a) pro cenu -61 1111 v m délky dělicí čáry nebo vodícího proužku (včetně mezer),_x000d_
b) pro cenu -62 1111 v m2 natírané nebo stříkané plochy._x000d_
</t>
  </si>
  <si>
    <t>74</t>
  </si>
  <si>
    <t>-923929171</t>
  </si>
  <si>
    <t>"nový II.řádek" 2*(109+250)</t>
  </si>
  <si>
    <t>75</t>
  </si>
  <si>
    <t>1118605134</t>
  </si>
  <si>
    <t>718*0,102 'Přepočtené koeficientem množství</t>
  </si>
  <si>
    <t>76</t>
  </si>
  <si>
    <t>-321867294</t>
  </si>
  <si>
    <t>"nová obruba" 224,5+33,5</t>
  </si>
  <si>
    <t>77</t>
  </si>
  <si>
    <t>58380007</t>
  </si>
  <si>
    <t>1504585452</t>
  </si>
  <si>
    <t>"224,5+2%" 229</t>
  </si>
  <si>
    <t>78</t>
  </si>
  <si>
    <t>599787010</t>
  </si>
  <si>
    <t>"snížený 33,5+2%" 35</t>
  </si>
  <si>
    <t>79</t>
  </si>
  <si>
    <t>61104181</t>
  </si>
  <si>
    <t>"napojení u obrub tl.100mm" 250</t>
  </si>
  <si>
    <t>80</t>
  </si>
  <si>
    <t>96600.R</t>
  </si>
  <si>
    <t xml:space="preserve">Odstranění ruční pumpy </t>
  </si>
  <si>
    <t>-1586624545</t>
  </si>
  <si>
    <t xml:space="preserve">Poznámka k souboru cen:_x000d_
1. V cenách jsou započteny i náklady na odklizení materiálu na vzdálenost do 20 m nebo naložení na dopravní prostředek._x000d_
</t>
  </si>
  <si>
    <t>81</t>
  </si>
  <si>
    <t>966006132</t>
  </si>
  <si>
    <t>Odstranění značek dopravních nebo orientačních se sloupky s betonovými patkami</t>
  </si>
  <si>
    <t>-2053773722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</si>
  <si>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</si>
  <si>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https://podminky.urs.cz/item/CS_URS_2021_01/966006132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</si>
  <si>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</si>
  <si>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"stávající DZ" 6</t>
  </si>
  <si>
    <t>82</t>
  </si>
  <si>
    <t>966006211</t>
  </si>
  <si>
    <t>Odstranění svislých dopravních značek ze sloupů, sloupků nebo konzol</t>
  </si>
  <si>
    <t>701282160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</si>
  <si>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</si>
  <si>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https://podminky.urs.cz/item/CS_URS_2021_01/966006211</t>
  </si>
  <si>
    <t xml:space="preserve">Poznámka k souboru cen:_x000d_
1. Přemístění demontovaných značek na vzdálenost přes 20 m se oceňuje cenami souborů cen 997 22-1 Vodorovná doprava vybouraných hmot._x000d_
</t>
  </si>
  <si>
    <t>"stávající DZ" 9</t>
  </si>
  <si>
    <t>83</t>
  </si>
  <si>
    <t>-1881324341</t>
  </si>
  <si>
    <t>2,31+9,68+14,124+122,385+10+3+0,54</t>
  </si>
  <si>
    <t>84</t>
  </si>
  <si>
    <t>1245271616</t>
  </si>
  <si>
    <t>37,5+99,84+1024,1+45,1+27,52+2,1+3+180,2</t>
  </si>
  <si>
    <t>85</t>
  </si>
  <si>
    <t>-405150440</t>
  </si>
  <si>
    <t>78,96</t>
  </si>
  <si>
    <t>86</t>
  </si>
  <si>
    <t>-667330212</t>
  </si>
  <si>
    <t>"stávající dlažba 30x30" 21*0,05*2,2</t>
  </si>
  <si>
    <t>"stávající zámk. dlažba 80mm" 55*0,08*2,2</t>
  </si>
  <si>
    <t>"stávající zámk. dlažba 60mm" (75+32)*0,06*2,2</t>
  </si>
  <si>
    <t>"stávající obruba" (4,5+12+5+36+22+14+15+31,5+14,5+13,5+136+15+54+9+97+26+21+50+21)*0,205</t>
  </si>
  <si>
    <t>"přídlažba" 250*0,04</t>
  </si>
  <si>
    <t>"zrušení DV" 2*1,5</t>
  </si>
  <si>
    <t>"bet. patka" 6*0,09</t>
  </si>
  <si>
    <t>"stávající kce ŠD tl.150mm" 125*0,15*2</t>
  </si>
  <si>
    <t>"stávající kce ŠD tl.390mm" (5+110+13)*0,39*2</t>
  </si>
  <si>
    <t>"odkop štěrku tl.490mm" (35+520+490)*0,49*2</t>
  </si>
  <si>
    <t>"odkop stávající kce ŠD tl.410mm" 55*0,41*2</t>
  </si>
  <si>
    <t>"odkop stávající kce ŠD tl.430mm" 32*0,43*2</t>
  </si>
  <si>
    <t>"odkop stávající kce ŠD tl.50mm" 21*0,05*2</t>
  </si>
  <si>
    <t>"odkop stávající kce ŠD tl.40mm" 75*0,04</t>
  </si>
  <si>
    <t>"odkop štěrku tl.100mm" (21+60+110+710)*0,1*2</t>
  </si>
  <si>
    <t>"stávající asfalt tl.100mm napojení u obrub" (5+110+125+23+66)*0,1*2,4</t>
  </si>
  <si>
    <t>87</t>
  </si>
  <si>
    <t>131609532</t>
  </si>
  <si>
    <t>12*1660,359</t>
  </si>
  <si>
    <t>88</t>
  </si>
  <si>
    <t>2093365099</t>
  </si>
  <si>
    <t>SO 103 - Revitalizace Masarykova náměstí v Podivíně</t>
  </si>
  <si>
    <t>1835.R</t>
  </si>
  <si>
    <t>Sadové úpravy - dle projektové dokumentace</t>
  </si>
  <si>
    <t>-2101008396</t>
  </si>
  <si>
    <t>SO 401 - Veřejné osvětlení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</si>
  <si>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</si>
  <si>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</si>
  <si>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</si>
  <si>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</si>
  <si>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</si>
  <si>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</si>
  <si>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210045.R</t>
  </si>
  <si>
    <t>Zřízení veřejného osvětlení dle projektové dokumentace</t>
  </si>
  <si>
    <t>512</t>
  </si>
  <si>
    <t>-1637022875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</si>
  <si>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</si>
  <si>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</si>
  <si>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</si>
  <si>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</si>
  <si>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</si>
  <si>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</si>
  <si>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</si>
  <si>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011414000</t>
  </si>
  <si>
    <t>Průzkum výskytu odpadu</t>
  </si>
  <si>
    <t>1024</t>
  </si>
  <si>
    <t>2067444720</t>
  </si>
  <si>
    <t>012103000</t>
  </si>
  <si>
    <t>Geodetické práce před výstavbou</t>
  </si>
  <si>
    <t>1132639937</t>
  </si>
  <si>
    <t>012303000</t>
  </si>
  <si>
    <t>Geodetické práce po výstavbě</t>
  </si>
  <si>
    <t>2005932758</t>
  </si>
  <si>
    <t>013254000</t>
  </si>
  <si>
    <t>Dokumentace skutečného provedení stavby</t>
  </si>
  <si>
    <t>-1571822767</t>
  </si>
  <si>
    <t>VRN3</t>
  </si>
  <si>
    <t>Zařízení staveniště</t>
  </si>
  <si>
    <t>032002000</t>
  </si>
  <si>
    <t>Vybavení staveniště</t>
  </si>
  <si>
    <t>1980657641</t>
  </si>
  <si>
    <t>034303000</t>
  </si>
  <si>
    <t>Dopravní značení na staveništi</t>
  </si>
  <si>
    <t>-1732936343</t>
  </si>
  <si>
    <t>039002000</t>
  </si>
  <si>
    <t>Zrušení zařízení staveniště</t>
  </si>
  <si>
    <t>1994555161</t>
  </si>
  <si>
    <t>VRN4</t>
  </si>
  <si>
    <t>Inženýrská činnost</t>
  </si>
  <si>
    <t>043194000</t>
  </si>
  <si>
    <t>Ostatní zkoušky</t>
  </si>
  <si>
    <t>-66662376</t>
  </si>
  <si>
    <t>VRN9</t>
  </si>
  <si>
    <t>Ostatní náklady</t>
  </si>
  <si>
    <t>094002000</t>
  </si>
  <si>
    <t>Ostatní náklady související s výstavbou - VZORKOVÁNÍ materiálů dlažeb, dřevin, mobiliáře</t>
  </si>
  <si>
    <t>1685554021</t>
  </si>
  <si>
    <t>https://podminky.urs.cz/item/CS_URS_2021_01/094002000</t>
  </si>
  <si>
    <t xml:space="preserve">Poznámka k souboru cen:_x000d_
1. Více informací o volbě, obsahu a způsobu ocenění jednotlivých titulů viz příslušné Přílohy 01 až 09._x000d_
</t>
  </si>
  <si>
    <t>"výběr materiálu dle autorského dozoru"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</si>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</sst>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6121" TargetMode="External" /><Relationship Id="rId2" Type="http://schemas.openxmlformats.org/officeDocument/2006/relationships/hyperlink" Target="https://podminky.urs.cz/item/CS_URS_2021_01/113106123" TargetMode="External" /><Relationship Id="rId3" Type="http://schemas.openxmlformats.org/officeDocument/2006/relationships/hyperlink" Target="https://podminky.urs.cz/item/CS_URS_2021_01/113106161" TargetMode="External" /><Relationship Id="rId4" Type="http://schemas.openxmlformats.org/officeDocument/2006/relationships/hyperlink" Target="https://podminky.urs.cz/item/CS_URS_2021_01/113107142" TargetMode="External" /><Relationship Id="rId5" Type="http://schemas.openxmlformats.org/officeDocument/2006/relationships/hyperlink" Target="https://podminky.urs.cz/item/CS_URS_2021_01/113107162" TargetMode="External" /><Relationship Id="rId6" Type="http://schemas.openxmlformats.org/officeDocument/2006/relationships/hyperlink" Target="https://podminky.urs.cz/item/CS_URS_2021_01/113107170" TargetMode="External" /><Relationship Id="rId7" Type="http://schemas.openxmlformats.org/officeDocument/2006/relationships/hyperlink" Target="https://podminky.urs.cz/item/CS_URS_2021_01/113107223" TargetMode="External" /><Relationship Id="rId8" Type="http://schemas.openxmlformats.org/officeDocument/2006/relationships/hyperlink" Target="https://podminky.urs.cz/item/CS_URS_2021_01/113107224" TargetMode="External" /><Relationship Id="rId9" Type="http://schemas.openxmlformats.org/officeDocument/2006/relationships/hyperlink" Target="https://podminky.urs.cz/item/CS_URS_2021_01/113107325" TargetMode="External" /><Relationship Id="rId10" Type="http://schemas.openxmlformats.org/officeDocument/2006/relationships/hyperlink" Target="https://podminky.urs.cz/item/CS_URS_2021_01/113151111" TargetMode="External" /><Relationship Id="rId11" Type="http://schemas.openxmlformats.org/officeDocument/2006/relationships/hyperlink" Target="https://podminky.urs.cz/item/CS_URS_2021_01/113201112" TargetMode="External" /><Relationship Id="rId12" Type="http://schemas.openxmlformats.org/officeDocument/2006/relationships/hyperlink" Target="https://podminky.urs.cz/item/CS_URS_2021_01/113202111" TargetMode="External" /><Relationship Id="rId13" Type="http://schemas.openxmlformats.org/officeDocument/2006/relationships/hyperlink" Target="https://podminky.urs.cz/item/CS_URS_2021_01/122251104" TargetMode="External" /><Relationship Id="rId14" Type="http://schemas.openxmlformats.org/officeDocument/2006/relationships/hyperlink" Target="https://podminky.urs.cz/item/CS_URS_2021_01/162751117" TargetMode="External" /><Relationship Id="rId15" Type="http://schemas.openxmlformats.org/officeDocument/2006/relationships/hyperlink" Target="https://podminky.urs.cz/item/CS_URS_2021_01/162751119" TargetMode="External" /><Relationship Id="rId16" Type="http://schemas.openxmlformats.org/officeDocument/2006/relationships/hyperlink" Target="https://podminky.urs.cz/item/CS_URS_2021_01/171201231" TargetMode="External" /><Relationship Id="rId17" Type="http://schemas.openxmlformats.org/officeDocument/2006/relationships/hyperlink" Target="https://podminky.urs.cz/item/CS_URS_2021_01/171251201" TargetMode="External" /><Relationship Id="rId18" Type="http://schemas.openxmlformats.org/officeDocument/2006/relationships/hyperlink" Target="https://podminky.urs.cz/item/CS_URS_2021_01/181351003" TargetMode="External" /><Relationship Id="rId19" Type="http://schemas.openxmlformats.org/officeDocument/2006/relationships/hyperlink" Target="https://podminky.urs.cz/item/CS_URS_2021_01/181411131" TargetMode="External" /><Relationship Id="rId20" Type="http://schemas.openxmlformats.org/officeDocument/2006/relationships/hyperlink" Target="https://podminky.urs.cz/item/CS_URS_2021_01/181951112" TargetMode="External" /><Relationship Id="rId21" Type="http://schemas.openxmlformats.org/officeDocument/2006/relationships/hyperlink" Target="https://podminky.urs.cz/item/CS_URS_2021_01/348942131" TargetMode="External" /><Relationship Id="rId22" Type="http://schemas.openxmlformats.org/officeDocument/2006/relationships/hyperlink" Target="https://podminky.urs.cz/item/CS_URS_2021_01/451315111" TargetMode="External" /><Relationship Id="rId23" Type="http://schemas.openxmlformats.org/officeDocument/2006/relationships/hyperlink" Target="https://podminky.urs.cz/item/CS_URS_2021_01/564761111" TargetMode="External" /><Relationship Id="rId24" Type="http://schemas.openxmlformats.org/officeDocument/2006/relationships/hyperlink" Target="https://podminky.urs.cz/item/CS_URS_2021_01/564851111" TargetMode="External" /><Relationship Id="rId25" Type="http://schemas.openxmlformats.org/officeDocument/2006/relationships/hyperlink" Target="https://podminky.urs.cz/item/CS_URS_2021_01/564871111" TargetMode="External" /><Relationship Id="rId26" Type="http://schemas.openxmlformats.org/officeDocument/2006/relationships/hyperlink" Target="https://podminky.urs.cz/item/CS_URS_2021_01/567122114" TargetMode="External" /><Relationship Id="rId27" Type="http://schemas.openxmlformats.org/officeDocument/2006/relationships/hyperlink" Target="https://podminky.urs.cz/item/CS_URS_2021_01/573191111" TargetMode="External" /><Relationship Id="rId28" Type="http://schemas.openxmlformats.org/officeDocument/2006/relationships/hyperlink" Target="https://podminky.urs.cz/item/CS_URS_2021_01/573231106" TargetMode="External" /><Relationship Id="rId29" Type="http://schemas.openxmlformats.org/officeDocument/2006/relationships/hyperlink" Target="https://podminky.urs.cz/item/CS_URS_2021_01/591211111" TargetMode="External" /><Relationship Id="rId30" Type="http://schemas.openxmlformats.org/officeDocument/2006/relationships/hyperlink" Target="https://podminky.urs.cz/item/CS_URS_2021_01/594111111" TargetMode="External" /><Relationship Id="rId31" Type="http://schemas.openxmlformats.org/officeDocument/2006/relationships/hyperlink" Target="https://podminky.urs.cz/item/CS_URS_2021_01/596211110" TargetMode="External" /><Relationship Id="rId32" Type="http://schemas.openxmlformats.org/officeDocument/2006/relationships/hyperlink" Target="https://podminky.urs.cz/item/CS_URS_2021_01/596811120" TargetMode="External" /><Relationship Id="rId33" Type="http://schemas.openxmlformats.org/officeDocument/2006/relationships/hyperlink" Target="https://podminky.urs.cz/item/CS_URS_2021_01/599141111" TargetMode="External" /><Relationship Id="rId34" Type="http://schemas.openxmlformats.org/officeDocument/2006/relationships/hyperlink" Target="https://podminky.urs.cz/item/CS_URS_2021_01/899331111" TargetMode="External" /><Relationship Id="rId35" Type="http://schemas.openxmlformats.org/officeDocument/2006/relationships/hyperlink" Target="https://podminky.urs.cz/item/CS_URS_2021_01/914431112" TargetMode="External" /><Relationship Id="rId36" Type="http://schemas.openxmlformats.org/officeDocument/2006/relationships/hyperlink" Target="https://podminky.urs.cz/item/CS_URS_2021_01/916111122" TargetMode="External" /><Relationship Id="rId37" Type="http://schemas.openxmlformats.org/officeDocument/2006/relationships/hyperlink" Target="https://podminky.urs.cz/item/CS_URS_2021_01/916241213" TargetMode="External" /><Relationship Id="rId38" Type="http://schemas.openxmlformats.org/officeDocument/2006/relationships/hyperlink" Target="https://podminky.urs.cz/item/CS_URS_2021_01/919735112" TargetMode="External" /><Relationship Id="rId39" Type="http://schemas.openxmlformats.org/officeDocument/2006/relationships/hyperlink" Target="https://podminky.urs.cz/item/CS_URS_2021_01/919735122" TargetMode="External" /><Relationship Id="rId40" Type="http://schemas.openxmlformats.org/officeDocument/2006/relationships/hyperlink" Target="https://podminky.urs.cz/item/CS_URS_2021_01/966005111" TargetMode="External" /><Relationship Id="rId41" Type="http://schemas.openxmlformats.org/officeDocument/2006/relationships/hyperlink" Target="https://podminky.urs.cz/item/CS_URS_2021_01/966006231" TargetMode="External" /><Relationship Id="rId42" Type="http://schemas.openxmlformats.org/officeDocument/2006/relationships/hyperlink" Target="https://podminky.urs.cz/item/CS_URS_2021_01/979054441" TargetMode="External" /><Relationship Id="rId43" Type="http://schemas.openxmlformats.org/officeDocument/2006/relationships/hyperlink" Target="https://podminky.urs.cz/item/CS_URS_2021_01/979071121" TargetMode="External" /><Relationship Id="rId44" Type="http://schemas.openxmlformats.org/officeDocument/2006/relationships/hyperlink" Target="https://podminky.urs.cz/item/CS_URS_2021_01/997013861" TargetMode="External" /><Relationship Id="rId45" Type="http://schemas.openxmlformats.org/officeDocument/2006/relationships/hyperlink" Target="https://podminky.urs.cz/item/CS_URS_2021_01/997013862" TargetMode="External" /><Relationship Id="rId46" Type="http://schemas.openxmlformats.org/officeDocument/2006/relationships/hyperlink" Target="https://podminky.urs.cz/item/CS_URS_2021_01/997013873" TargetMode="External" /><Relationship Id="rId47" Type="http://schemas.openxmlformats.org/officeDocument/2006/relationships/hyperlink" Target="https://podminky.urs.cz/item/CS_URS_2021_01/997013875" TargetMode="External" /><Relationship Id="rId48" Type="http://schemas.openxmlformats.org/officeDocument/2006/relationships/hyperlink" Target="https://podminky.urs.cz/item/CS_URS_2021_01/997211511" TargetMode="External" /><Relationship Id="rId49" Type="http://schemas.openxmlformats.org/officeDocument/2006/relationships/hyperlink" Target="https://podminky.urs.cz/item/CS_URS_2021_01/997211519" TargetMode="External" /><Relationship Id="rId50" Type="http://schemas.openxmlformats.org/officeDocument/2006/relationships/hyperlink" Target="https://podminky.urs.cz/item/CS_URS_2021_01/998223011" TargetMode="External" /><Relationship Id="rId51" Type="http://schemas.openxmlformats.org/officeDocument/2006/relationships/hyperlink" Target="https://podminky.urs.cz/item/CS_URS_2021_01/711161273" TargetMode="External" /><Relationship Id="rId52" Type="http://schemas.openxmlformats.org/officeDocument/2006/relationships/hyperlink" Target="https://podminky.urs.cz/item/CS_URS_2021_01/711491176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6121" TargetMode="External" /><Relationship Id="rId2" Type="http://schemas.openxmlformats.org/officeDocument/2006/relationships/hyperlink" Target="https://podminky.urs.cz/item/CS_URS_2021_01/113106123" TargetMode="External" /><Relationship Id="rId3" Type="http://schemas.openxmlformats.org/officeDocument/2006/relationships/hyperlink" Target="https://podminky.urs.cz/item/CS_URS_2021_01/113107142" TargetMode="External" /><Relationship Id="rId4" Type="http://schemas.openxmlformats.org/officeDocument/2006/relationships/hyperlink" Target="https://podminky.urs.cz/item/CS_URS_2021_01/113107162" TargetMode="External" /><Relationship Id="rId5" Type="http://schemas.openxmlformats.org/officeDocument/2006/relationships/hyperlink" Target="https://podminky.urs.cz/item/CS_URS_2021_01/113107164" TargetMode="External" /><Relationship Id="rId6" Type="http://schemas.openxmlformats.org/officeDocument/2006/relationships/hyperlink" Target="https://podminky.urs.cz/item/CS_URS_2021_01/113107165" TargetMode="External" /><Relationship Id="rId7" Type="http://schemas.openxmlformats.org/officeDocument/2006/relationships/hyperlink" Target="https://podminky.urs.cz/item/CS_URS_2021_01/113107221" TargetMode="External" /><Relationship Id="rId8" Type="http://schemas.openxmlformats.org/officeDocument/2006/relationships/hyperlink" Target="https://podminky.urs.cz/item/CS_URS_2021_01/113201112" TargetMode="External" /><Relationship Id="rId9" Type="http://schemas.openxmlformats.org/officeDocument/2006/relationships/hyperlink" Target="https://podminky.urs.cz/item/CS_URS_2021_01/113202111" TargetMode="External" /><Relationship Id="rId10" Type="http://schemas.openxmlformats.org/officeDocument/2006/relationships/hyperlink" Target="https://podminky.urs.cz/item/CS_URS_2021_01/122251105" TargetMode="External" /><Relationship Id="rId11" Type="http://schemas.openxmlformats.org/officeDocument/2006/relationships/hyperlink" Target="https://podminky.urs.cz/item/CS_URS_2021_01/131251100" TargetMode="External" /><Relationship Id="rId12" Type="http://schemas.openxmlformats.org/officeDocument/2006/relationships/hyperlink" Target="https://podminky.urs.cz/item/CS_URS_2021_01/132212111" TargetMode="External" /><Relationship Id="rId13" Type="http://schemas.openxmlformats.org/officeDocument/2006/relationships/hyperlink" Target="https://podminky.urs.cz/item/CS_URS_2021_01/132251254" TargetMode="External" /><Relationship Id="rId14" Type="http://schemas.openxmlformats.org/officeDocument/2006/relationships/hyperlink" Target="https://podminky.urs.cz/item/CS_URS_2021_01/162751117" TargetMode="External" /><Relationship Id="rId15" Type="http://schemas.openxmlformats.org/officeDocument/2006/relationships/hyperlink" Target="https://podminky.urs.cz/item/CS_URS_2021_01/162751119" TargetMode="External" /><Relationship Id="rId16" Type="http://schemas.openxmlformats.org/officeDocument/2006/relationships/hyperlink" Target="https://podminky.urs.cz/item/CS_URS_2021_01/171201231" TargetMode="External" /><Relationship Id="rId17" Type="http://schemas.openxmlformats.org/officeDocument/2006/relationships/hyperlink" Target="https://podminky.urs.cz/item/CS_URS_2021_01/171251201" TargetMode="External" /><Relationship Id="rId18" Type="http://schemas.openxmlformats.org/officeDocument/2006/relationships/hyperlink" Target="https://podminky.urs.cz/item/CS_URS_2021_01/174151101" TargetMode="External" /><Relationship Id="rId19" Type="http://schemas.openxmlformats.org/officeDocument/2006/relationships/hyperlink" Target="https://podminky.urs.cz/item/CS_URS_2021_01/175111101" TargetMode="External" /><Relationship Id="rId20" Type="http://schemas.openxmlformats.org/officeDocument/2006/relationships/hyperlink" Target="https://podminky.urs.cz/item/CS_URS_2021_01/181351003" TargetMode="External" /><Relationship Id="rId21" Type="http://schemas.openxmlformats.org/officeDocument/2006/relationships/hyperlink" Target="https://podminky.urs.cz/item/CS_URS_2021_01/181411131" TargetMode="External" /><Relationship Id="rId22" Type="http://schemas.openxmlformats.org/officeDocument/2006/relationships/hyperlink" Target="https://podminky.urs.cz/item/CS_URS_2021_01/181951112" TargetMode="External" /><Relationship Id="rId23" Type="http://schemas.openxmlformats.org/officeDocument/2006/relationships/hyperlink" Target="https://podminky.urs.cz/item/CS_URS_2021_01/211971122" TargetMode="External" /><Relationship Id="rId24" Type="http://schemas.openxmlformats.org/officeDocument/2006/relationships/hyperlink" Target="https://podminky.urs.cz/item/CS_URS_2021_01/212572111" TargetMode="External" /><Relationship Id="rId25" Type="http://schemas.openxmlformats.org/officeDocument/2006/relationships/hyperlink" Target="https://podminky.urs.cz/item/CS_URS_2021_01/213141111" TargetMode="External" /><Relationship Id="rId26" Type="http://schemas.openxmlformats.org/officeDocument/2006/relationships/hyperlink" Target="https://podminky.urs.cz/item/CS_URS_2021_01/564750111" TargetMode="External" /><Relationship Id="rId27" Type="http://schemas.openxmlformats.org/officeDocument/2006/relationships/hyperlink" Target="https://podminky.urs.cz/item/CS_URS_2021_01/564761111" TargetMode="External" /><Relationship Id="rId28" Type="http://schemas.openxmlformats.org/officeDocument/2006/relationships/hyperlink" Target="https://podminky.urs.cz/item/CS_URS_2021_01/564861111" TargetMode="External" /><Relationship Id="rId29" Type="http://schemas.openxmlformats.org/officeDocument/2006/relationships/hyperlink" Target="https://podminky.urs.cz/item/CS_URS_2021_01/567122114" TargetMode="External" /><Relationship Id="rId30" Type="http://schemas.openxmlformats.org/officeDocument/2006/relationships/hyperlink" Target="https://podminky.urs.cz/item/CS_URS_2021_01/573191111" TargetMode="External" /><Relationship Id="rId31" Type="http://schemas.openxmlformats.org/officeDocument/2006/relationships/hyperlink" Target="https://podminky.urs.cz/item/CS_URS_2021_01/573231106" TargetMode="External" /><Relationship Id="rId32" Type="http://schemas.openxmlformats.org/officeDocument/2006/relationships/hyperlink" Target="https://podminky.urs.cz/item/CS_URS_2021_01/591211111" TargetMode="External" /><Relationship Id="rId33" Type="http://schemas.openxmlformats.org/officeDocument/2006/relationships/hyperlink" Target="https://podminky.urs.cz/item/CS_URS_2021_01/596211114" TargetMode="External" /><Relationship Id="rId34" Type="http://schemas.openxmlformats.org/officeDocument/2006/relationships/hyperlink" Target="https://podminky.urs.cz/item/CS_URS_2021_01/599141111" TargetMode="External" /><Relationship Id="rId35" Type="http://schemas.openxmlformats.org/officeDocument/2006/relationships/hyperlink" Target="https://podminky.urs.cz/item/CS_URS_2021_01/871315231" TargetMode="External" /><Relationship Id="rId36" Type="http://schemas.openxmlformats.org/officeDocument/2006/relationships/hyperlink" Target="https://podminky.urs.cz/item/CS_URS_2021_01/899202211" TargetMode="External" /><Relationship Id="rId37" Type="http://schemas.openxmlformats.org/officeDocument/2006/relationships/hyperlink" Target="https://podminky.urs.cz/item/CS_URS_2021_01/899204112" TargetMode="External" /><Relationship Id="rId38" Type="http://schemas.openxmlformats.org/officeDocument/2006/relationships/hyperlink" Target="https://podminky.urs.cz/item/CS_URS_2021_01/899231111" TargetMode="External" /><Relationship Id="rId39" Type="http://schemas.openxmlformats.org/officeDocument/2006/relationships/hyperlink" Target="https://podminky.urs.cz/item/CS_URS_2021_01/899331111" TargetMode="External" /><Relationship Id="rId40" Type="http://schemas.openxmlformats.org/officeDocument/2006/relationships/hyperlink" Target="https://podminky.urs.cz/item/CS_URS_2021_01/899431111" TargetMode="External" /><Relationship Id="rId41" Type="http://schemas.openxmlformats.org/officeDocument/2006/relationships/hyperlink" Target="https://podminky.urs.cz/item/CS_URS_2021_01/914111111" TargetMode="External" /><Relationship Id="rId42" Type="http://schemas.openxmlformats.org/officeDocument/2006/relationships/hyperlink" Target="https://podminky.urs.cz/item/CS_URS_2021_01/914111112" TargetMode="External" /><Relationship Id="rId43" Type="http://schemas.openxmlformats.org/officeDocument/2006/relationships/hyperlink" Target="https://podminky.urs.cz/item/CS_URS_2021_01/914511112" TargetMode="External" /><Relationship Id="rId44" Type="http://schemas.openxmlformats.org/officeDocument/2006/relationships/hyperlink" Target="https://podminky.urs.cz/item/CS_URS_2021_01/915131112" TargetMode="External" /><Relationship Id="rId45" Type="http://schemas.openxmlformats.org/officeDocument/2006/relationships/hyperlink" Target="https://podminky.urs.cz/item/CS_URS_2021_01/915621111" TargetMode="External" /><Relationship Id="rId46" Type="http://schemas.openxmlformats.org/officeDocument/2006/relationships/hyperlink" Target="https://podminky.urs.cz/item/CS_URS_2021_01/916111122" TargetMode="External" /><Relationship Id="rId47" Type="http://schemas.openxmlformats.org/officeDocument/2006/relationships/hyperlink" Target="https://podminky.urs.cz/item/CS_URS_2021_01/916241213" TargetMode="External" /><Relationship Id="rId48" Type="http://schemas.openxmlformats.org/officeDocument/2006/relationships/hyperlink" Target="https://podminky.urs.cz/item/CS_URS_2021_01/919735112" TargetMode="External" /><Relationship Id="rId49" Type="http://schemas.openxmlformats.org/officeDocument/2006/relationships/hyperlink" Target="https://podminky.urs.cz/item/CS_URS_2021_01/966006132" TargetMode="External" /><Relationship Id="rId50" Type="http://schemas.openxmlformats.org/officeDocument/2006/relationships/hyperlink" Target="https://podminky.urs.cz/item/CS_URS_2021_01/966006211" TargetMode="External" /><Relationship Id="rId51" Type="http://schemas.openxmlformats.org/officeDocument/2006/relationships/hyperlink" Target="https://podminky.urs.cz/item/CS_URS_2021_01/997013861" TargetMode="External" /><Relationship Id="rId52" Type="http://schemas.openxmlformats.org/officeDocument/2006/relationships/hyperlink" Target="https://podminky.urs.cz/item/CS_URS_2021_01/997013873" TargetMode="External" /><Relationship Id="rId53" Type="http://schemas.openxmlformats.org/officeDocument/2006/relationships/hyperlink" Target="https://podminky.urs.cz/item/CS_URS_2021_01/997013875" TargetMode="External" /><Relationship Id="rId54" Type="http://schemas.openxmlformats.org/officeDocument/2006/relationships/hyperlink" Target="https://podminky.urs.cz/item/CS_URS_2021_01/997211511" TargetMode="External" /><Relationship Id="rId55" Type="http://schemas.openxmlformats.org/officeDocument/2006/relationships/hyperlink" Target="https://podminky.urs.cz/item/CS_URS_2021_01/997211519" TargetMode="External" /><Relationship Id="rId56" Type="http://schemas.openxmlformats.org/officeDocument/2006/relationships/hyperlink" Target="https://podminky.urs.cz/item/CS_URS_2021_01/998223011" TargetMode="External" /><Relationship Id="rId5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94002000" TargetMode="External" /><Relationship Id="rId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VD13420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Podivín - Masarykovo náměstí, I.etapa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Podivín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20. 12. 2022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Podivín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ViaDesigne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ROUND(AG55+AG57+AG59+AG61+AG63,2)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ROUND(AS55+AS57+AS59+AS61+AS63,2)</f>
        <v>0</v>
      </c>
      <c r="AT54" s="107">
        <f>ROUND(SUM(AV54:AW54),2)</f>
        <v>0</v>
      </c>
      <c r="AU54" s="108">
        <f>ROUND(AU55+AU57+AU59+AU61+AU63,5)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ROUND(AZ55+AZ57+AZ59+AZ61+AZ63,2)</f>
        <v>0</v>
      </c>
      <c r="BA54" s="107">
        <f>ROUND(BA55+BA57+BA59+BA61+BA63,2)</f>
        <v>0</v>
      </c>
      <c r="BB54" s="107">
        <f>ROUND(BB55+BB57+BB59+BB61+BB63,2)</f>
        <v>0</v>
      </c>
      <c r="BC54" s="107">
        <f>ROUND(BC55+BC57+BC59+BC61+BC63,2)</f>
        <v>0</v>
      </c>
      <c r="BD54" s="109">
        <f>ROUND(BD55+BD57+BD59+BD61+BD63,2)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76</v>
      </c>
      <c r="F56" s="127"/>
      <c r="G56" s="127"/>
      <c r="H56" s="127"/>
      <c r="I56" s="127"/>
      <c r="J56" s="126"/>
      <c r="K56" s="127" t="s">
        <v>77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101 - Chodník'!J32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83</v>
      </c>
      <c r="AR56" s="66"/>
      <c r="AS56" s="130">
        <v>0</v>
      </c>
      <c r="AT56" s="131">
        <f>ROUND(SUM(AV56:AW56),2)</f>
        <v>0</v>
      </c>
      <c r="AU56" s="132">
        <f>'SO 101 - Chodník'!P96</f>
        <v>0</v>
      </c>
      <c r="AV56" s="131">
        <f>'SO 101 - Chodník'!J35</f>
        <v>0</v>
      </c>
      <c r="AW56" s="131">
        <f>'SO 101 - Chodník'!J36</f>
        <v>0</v>
      </c>
      <c r="AX56" s="131">
        <f>'SO 101 - Chodník'!J37</f>
        <v>0</v>
      </c>
      <c r="AY56" s="131">
        <f>'SO 101 - Chodník'!J38</f>
        <v>0</v>
      </c>
      <c r="AZ56" s="131">
        <f>'SO 101 - Chodník'!F35</f>
        <v>0</v>
      </c>
      <c r="BA56" s="131">
        <f>'SO 101 - Chodník'!F36</f>
        <v>0</v>
      </c>
      <c r="BB56" s="131">
        <f>'SO 101 - Chodník'!F37</f>
        <v>0</v>
      </c>
      <c r="BC56" s="131">
        <f>'SO 101 - Chodník'!F38</f>
        <v>0</v>
      </c>
      <c r="BD56" s="133">
        <f>'SO 101 - Chodník'!F39</f>
        <v>0</v>
      </c>
      <c r="BE56" s="4"/>
      <c r="BT56" s="134" t="s">
        <v>81</v>
      </c>
      <c r="BV56" s="134" t="s">
        <v>74</v>
      </c>
      <c r="BW56" s="134" t="s">
        <v>84</v>
      </c>
      <c r="BX56" s="134" t="s">
        <v>80</v>
      </c>
      <c r="CL56" s="134" t="s">
        <v>19</v>
      </c>
    </row>
    <row r="57" s="7" customFormat="1" ht="16.5" customHeight="1">
      <c r="A57" s="7"/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78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71</v>
      </c>
      <c r="BT57" s="124" t="s">
        <v>79</v>
      </c>
      <c r="BU57" s="124" t="s">
        <v>73</v>
      </c>
      <c r="BV57" s="124" t="s">
        <v>74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4" customFormat="1" ht="16.5" customHeight="1">
      <c r="A58" s="125" t="s">
        <v>82</v>
      </c>
      <c r="B58" s="64"/>
      <c r="C58" s="126"/>
      <c r="D58" s="126"/>
      <c r="E58" s="127" t="s">
        <v>85</v>
      </c>
      <c r="F58" s="127"/>
      <c r="G58" s="127"/>
      <c r="H58" s="127"/>
      <c r="I58" s="127"/>
      <c r="J58" s="126"/>
      <c r="K58" s="127" t="s">
        <v>86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 102 - Parkoviště'!J32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83</v>
      </c>
      <c r="AR58" s="66"/>
      <c r="AS58" s="130">
        <v>0</v>
      </c>
      <c r="AT58" s="131">
        <f>ROUND(SUM(AV58:AW58),2)</f>
        <v>0</v>
      </c>
      <c r="AU58" s="132">
        <f>'SO 102 - Parkoviště'!P94</f>
        <v>0</v>
      </c>
      <c r="AV58" s="131">
        <f>'SO 102 - Parkoviště'!J35</f>
        <v>0</v>
      </c>
      <c r="AW58" s="131">
        <f>'SO 102 - Parkoviště'!J36</f>
        <v>0</v>
      </c>
      <c r="AX58" s="131">
        <f>'SO 102 - Parkoviště'!J37</f>
        <v>0</v>
      </c>
      <c r="AY58" s="131">
        <f>'SO 102 - Parkoviště'!J38</f>
        <v>0</v>
      </c>
      <c r="AZ58" s="131">
        <f>'SO 102 - Parkoviště'!F35</f>
        <v>0</v>
      </c>
      <c r="BA58" s="131">
        <f>'SO 102 - Parkoviště'!F36</f>
        <v>0</v>
      </c>
      <c r="BB58" s="131">
        <f>'SO 102 - Parkoviště'!F37</f>
        <v>0</v>
      </c>
      <c r="BC58" s="131">
        <f>'SO 102 - Parkoviště'!F38</f>
        <v>0</v>
      </c>
      <c r="BD58" s="133">
        <f>'SO 102 - Parkoviště'!F39</f>
        <v>0</v>
      </c>
      <c r="BE58" s="4"/>
      <c r="BT58" s="134" t="s">
        <v>81</v>
      </c>
      <c r="BV58" s="134" t="s">
        <v>74</v>
      </c>
      <c r="BW58" s="134" t="s">
        <v>88</v>
      </c>
      <c r="BX58" s="134" t="s">
        <v>87</v>
      </c>
      <c r="CL58" s="134" t="s">
        <v>19</v>
      </c>
    </row>
    <row r="59" s="7" customFormat="1" ht="24.75" customHeight="1">
      <c r="A59" s="7"/>
      <c r="B59" s="112"/>
      <c r="C59" s="113"/>
      <c r="D59" s="114" t="s">
        <v>89</v>
      </c>
      <c r="E59" s="114"/>
      <c r="F59" s="114"/>
      <c r="G59" s="114"/>
      <c r="H59" s="114"/>
      <c r="I59" s="115"/>
      <c r="J59" s="114" t="s">
        <v>90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ROUND(AG60,2)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78</v>
      </c>
      <c r="AR59" s="119"/>
      <c r="AS59" s="120">
        <f>ROUND(AS60,2)</f>
        <v>0</v>
      </c>
      <c r="AT59" s="121">
        <f>ROUND(SUM(AV59:AW59),2)</f>
        <v>0</v>
      </c>
      <c r="AU59" s="122">
        <f>ROUND(AU60,5)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ROUND(AZ60,2)</f>
        <v>0</v>
      </c>
      <c r="BA59" s="121">
        <f>ROUND(BA60,2)</f>
        <v>0</v>
      </c>
      <c r="BB59" s="121">
        <f>ROUND(BB60,2)</f>
        <v>0</v>
      </c>
      <c r="BC59" s="121">
        <f>ROUND(BC60,2)</f>
        <v>0</v>
      </c>
      <c r="BD59" s="123">
        <f>ROUND(BD60,2)</f>
        <v>0</v>
      </c>
      <c r="BE59" s="7"/>
      <c r="BS59" s="124" t="s">
        <v>71</v>
      </c>
      <c r="BT59" s="124" t="s">
        <v>79</v>
      </c>
      <c r="BU59" s="124" t="s">
        <v>73</v>
      </c>
      <c r="BV59" s="124" t="s">
        <v>74</v>
      </c>
      <c r="BW59" s="124" t="s">
        <v>91</v>
      </c>
      <c r="BX59" s="124" t="s">
        <v>5</v>
      </c>
      <c r="CL59" s="124" t="s">
        <v>19</v>
      </c>
      <c r="CM59" s="124" t="s">
        <v>81</v>
      </c>
    </row>
    <row r="60" s="4" customFormat="1" ht="23.25" customHeight="1">
      <c r="A60" s="125" t="s">
        <v>82</v>
      </c>
      <c r="B60" s="64"/>
      <c r="C60" s="126"/>
      <c r="D60" s="126"/>
      <c r="E60" s="127" t="s">
        <v>89</v>
      </c>
      <c r="F60" s="127"/>
      <c r="G60" s="127"/>
      <c r="H60" s="127"/>
      <c r="I60" s="127"/>
      <c r="J60" s="126"/>
      <c r="K60" s="127" t="s">
        <v>90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103 - Revitalizace Mas...'!J32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83</v>
      </c>
      <c r="AR60" s="66"/>
      <c r="AS60" s="130">
        <v>0</v>
      </c>
      <c r="AT60" s="131">
        <f>ROUND(SUM(AV60:AW60),2)</f>
        <v>0</v>
      </c>
      <c r="AU60" s="132">
        <f>'SO 103 - Revitalizace Mas...'!P87</f>
        <v>0</v>
      </c>
      <c r="AV60" s="131">
        <f>'SO 103 - Revitalizace Mas...'!J35</f>
        <v>0</v>
      </c>
      <c r="AW60" s="131">
        <f>'SO 103 - Revitalizace Mas...'!J36</f>
        <v>0</v>
      </c>
      <c r="AX60" s="131">
        <f>'SO 103 - Revitalizace Mas...'!J37</f>
        <v>0</v>
      </c>
      <c r="AY60" s="131">
        <f>'SO 103 - Revitalizace Mas...'!J38</f>
        <v>0</v>
      </c>
      <c r="AZ60" s="131">
        <f>'SO 103 - Revitalizace Mas...'!F35</f>
        <v>0</v>
      </c>
      <c r="BA60" s="131">
        <f>'SO 103 - Revitalizace Mas...'!F36</f>
        <v>0</v>
      </c>
      <c r="BB60" s="131">
        <f>'SO 103 - Revitalizace Mas...'!F37</f>
        <v>0</v>
      </c>
      <c r="BC60" s="131">
        <f>'SO 103 - Revitalizace Mas...'!F38</f>
        <v>0</v>
      </c>
      <c r="BD60" s="133">
        <f>'SO 103 - Revitalizace Mas...'!F39</f>
        <v>0</v>
      </c>
      <c r="BE60" s="4"/>
      <c r="BT60" s="134" t="s">
        <v>81</v>
      </c>
      <c r="BV60" s="134" t="s">
        <v>74</v>
      </c>
      <c r="BW60" s="134" t="s">
        <v>92</v>
      </c>
      <c r="BX60" s="134" t="s">
        <v>91</v>
      </c>
      <c r="CL60" s="134" t="s">
        <v>19</v>
      </c>
    </row>
    <row r="61" s="7" customFormat="1" ht="16.5" customHeight="1">
      <c r="A61" s="7"/>
      <c r="B61" s="112"/>
      <c r="C61" s="113"/>
      <c r="D61" s="114" t="s">
        <v>93</v>
      </c>
      <c r="E61" s="114"/>
      <c r="F61" s="114"/>
      <c r="G61" s="114"/>
      <c r="H61" s="114"/>
      <c r="I61" s="115"/>
      <c r="J61" s="114" t="s">
        <v>94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ROUND(AG62,2)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20">
        <f>ROUND(AS62,2)</f>
        <v>0</v>
      </c>
      <c r="AT61" s="121">
        <f>ROUND(SUM(AV61:AW61),2)</f>
        <v>0</v>
      </c>
      <c r="AU61" s="122">
        <f>ROUND(AU62,5)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ROUND(AZ62,2)</f>
        <v>0</v>
      </c>
      <c r="BA61" s="121">
        <f>ROUND(BA62,2)</f>
        <v>0</v>
      </c>
      <c r="BB61" s="121">
        <f>ROUND(BB62,2)</f>
        <v>0</v>
      </c>
      <c r="BC61" s="121">
        <f>ROUND(BC62,2)</f>
        <v>0</v>
      </c>
      <c r="BD61" s="123">
        <f>ROUND(BD62,2)</f>
        <v>0</v>
      </c>
      <c r="BE61" s="7"/>
      <c r="BS61" s="124" t="s">
        <v>71</v>
      </c>
      <c r="BT61" s="124" t="s">
        <v>79</v>
      </c>
      <c r="BU61" s="124" t="s">
        <v>73</v>
      </c>
      <c r="BV61" s="124" t="s">
        <v>74</v>
      </c>
      <c r="BW61" s="124" t="s">
        <v>95</v>
      </c>
      <c r="BX61" s="124" t="s">
        <v>5</v>
      </c>
      <c r="CL61" s="124" t="s">
        <v>19</v>
      </c>
      <c r="CM61" s="124" t="s">
        <v>81</v>
      </c>
    </row>
    <row r="62" s="4" customFormat="1" ht="16.5" customHeight="1">
      <c r="A62" s="125" t="s">
        <v>82</v>
      </c>
      <c r="B62" s="64"/>
      <c r="C62" s="126"/>
      <c r="D62" s="126"/>
      <c r="E62" s="127" t="s">
        <v>93</v>
      </c>
      <c r="F62" s="127"/>
      <c r="G62" s="127"/>
      <c r="H62" s="127"/>
      <c r="I62" s="127"/>
      <c r="J62" s="126"/>
      <c r="K62" s="127" t="s">
        <v>94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 401 - Veřejné osvětlení'!J32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83</v>
      </c>
      <c r="AR62" s="66"/>
      <c r="AS62" s="130">
        <v>0</v>
      </c>
      <c r="AT62" s="131">
        <f>ROUND(SUM(AV62:AW62),2)</f>
        <v>0</v>
      </c>
      <c r="AU62" s="132">
        <f>'SO 401 - Veřejné osvětlení'!P87</f>
        <v>0</v>
      </c>
      <c r="AV62" s="131">
        <f>'SO 401 - Veřejné osvětlení'!J35</f>
        <v>0</v>
      </c>
      <c r="AW62" s="131">
        <f>'SO 401 - Veřejné osvětlení'!J36</f>
        <v>0</v>
      </c>
      <c r="AX62" s="131">
        <f>'SO 401 - Veřejné osvětlení'!J37</f>
        <v>0</v>
      </c>
      <c r="AY62" s="131">
        <f>'SO 401 - Veřejné osvětlení'!J38</f>
        <v>0</v>
      </c>
      <c r="AZ62" s="131">
        <f>'SO 401 - Veřejné osvětlení'!F35</f>
        <v>0</v>
      </c>
      <c r="BA62" s="131">
        <f>'SO 401 - Veřejné osvětlení'!F36</f>
        <v>0</v>
      </c>
      <c r="BB62" s="131">
        <f>'SO 401 - Veřejné osvětlení'!F37</f>
        <v>0</v>
      </c>
      <c r="BC62" s="131">
        <f>'SO 401 - Veřejné osvětlení'!F38</f>
        <v>0</v>
      </c>
      <c r="BD62" s="133">
        <f>'SO 401 - Veřejné osvětlení'!F39</f>
        <v>0</v>
      </c>
      <c r="BE62" s="4"/>
      <c r="BT62" s="134" t="s">
        <v>81</v>
      </c>
      <c r="BV62" s="134" t="s">
        <v>74</v>
      </c>
      <c r="BW62" s="134" t="s">
        <v>96</v>
      </c>
      <c r="BX62" s="134" t="s">
        <v>95</v>
      </c>
      <c r="CL62" s="134" t="s">
        <v>19</v>
      </c>
    </row>
    <row r="63" s="7" customFormat="1" ht="16.5" customHeight="1">
      <c r="A63" s="7"/>
      <c r="B63" s="112"/>
      <c r="C63" s="113"/>
      <c r="D63" s="114" t="s">
        <v>97</v>
      </c>
      <c r="E63" s="114"/>
      <c r="F63" s="114"/>
      <c r="G63" s="114"/>
      <c r="H63" s="114"/>
      <c r="I63" s="115"/>
      <c r="J63" s="114" t="s">
        <v>98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ROUND(AG64,2)</f>
        <v>0</v>
      </c>
      <c r="AH63" s="115"/>
      <c r="AI63" s="115"/>
      <c r="AJ63" s="115"/>
      <c r="AK63" s="115"/>
      <c r="AL63" s="115"/>
      <c r="AM63" s="115"/>
      <c r="AN63" s="117">
        <f>SUM(AG63,AT63)</f>
        <v>0</v>
      </c>
      <c r="AO63" s="115"/>
      <c r="AP63" s="115"/>
      <c r="AQ63" s="118" t="s">
        <v>78</v>
      </c>
      <c r="AR63" s="119"/>
      <c r="AS63" s="120">
        <f>ROUND(AS64,2)</f>
        <v>0</v>
      </c>
      <c r="AT63" s="121">
        <f>ROUND(SUM(AV63:AW63),2)</f>
        <v>0</v>
      </c>
      <c r="AU63" s="122">
        <f>ROUND(AU64,5)</f>
        <v>0</v>
      </c>
      <c r="AV63" s="121">
        <f>ROUND(AZ63*L29,2)</f>
        <v>0</v>
      </c>
      <c r="AW63" s="121">
        <f>ROUND(BA63*L30,2)</f>
        <v>0</v>
      </c>
      <c r="AX63" s="121">
        <f>ROUND(BB63*L29,2)</f>
        <v>0</v>
      </c>
      <c r="AY63" s="121">
        <f>ROUND(BC63*L30,2)</f>
        <v>0</v>
      </c>
      <c r="AZ63" s="121">
        <f>ROUND(AZ64,2)</f>
        <v>0</v>
      </c>
      <c r="BA63" s="121">
        <f>ROUND(BA64,2)</f>
        <v>0</v>
      </c>
      <c r="BB63" s="121">
        <f>ROUND(BB64,2)</f>
        <v>0</v>
      </c>
      <c r="BC63" s="121">
        <f>ROUND(BC64,2)</f>
        <v>0</v>
      </c>
      <c r="BD63" s="123">
        <f>ROUND(BD64,2)</f>
        <v>0</v>
      </c>
      <c r="BE63" s="7"/>
      <c r="BS63" s="124" t="s">
        <v>71</v>
      </c>
      <c r="BT63" s="124" t="s">
        <v>79</v>
      </c>
      <c r="BU63" s="124" t="s">
        <v>73</v>
      </c>
      <c r="BV63" s="124" t="s">
        <v>74</v>
      </c>
      <c r="BW63" s="124" t="s">
        <v>99</v>
      </c>
      <c r="BX63" s="124" t="s">
        <v>5</v>
      </c>
      <c r="CL63" s="124" t="s">
        <v>19</v>
      </c>
      <c r="CM63" s="124" t="s">
        <v>81</v>
      </c>
    </row>
    <row r="64" s="4" customFormat="1" ht="16.5" customHeight="1">
      <c r="A64" s="125" t="s">
        <v>82</v>
      </c>
      <c r="B64" s="64"/>
      <c r="C64" s="126"/>
      <c r="D64" s="126"/>
      <c r="E64" s="127" t="s">
        <v>97</v>
      </c>
      <c r="F64" s="127"/>
      <c r="G64" s="127"/>
      <c r="H64" s="127"/>
      <c r="I64" s="127"/>
      <c r="J64" s="126"/>
      <c r="K64" s="127" t="s">
        <v>98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'VRN - Vedlejší rozpočtové...'!J32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83</v>
      </c>
      <c r="AR64" s="66"/>
      <c r="AS64" s="135">
        <v>0</v>
      </c>
      <c r="AT64" s="136">
        <f>ROUND(SUM(AV64:AW64),2)</f>
        <v>0</v>
      </c>
      <c r="AU64" s="137">
        <f>'VRN - Vedlejší rozpočtové...'!P90</f>
        <v>0</v>
      </c>
      <c r="AV64" s="136">
        <f>'VRN - Vedlejší rozpočtové...'!J35</f>
        <v>0</v>
      </c>
      <c r="AW64" s="136">
        <f>'VRN - Vedlejší rozpočtové...'!J36</f>
        <v>0</v>
      </c>
      <c r="AX64" s="136">
        <f>'VRN - Vedlejší rozpočtové...'!J37</f>
        <v>0</v>
      </c>
      <c r="AY64" s="136">
        <f>'VRN - Vedlejší rozpočtové...'!J38</f>
        <v>0</v>
      </c>
      <c r="AZ64" s="136">
        <f>'VRN - Vedlejší rozpočtové...'!F35</f>
        <v>0</v>
      </c>
      <c r="BA64" s="136">
        <f>'VRN - Vedlejší rozpočtové...'!F36</f>
        <v>0</v>
      </c>
      <c r="BB64" s="136">
        <f>'VRN - Vedlejší rozpočtové...'!F37</f>
        <v>0</v>
      </c>
      <c r="BC64" s="136">
        <f>'VRN - Vedlejší rozpočtové...'!F38</f>
        <v>0</v>
      </c>
      <c r="BD64" s="138">
        <f>'VRN - Vedlejší rozpočtové...'!F39</f>
        <v>0</v>
      </c>
      <c r="BE64" s="4"/>
      <c r="BT64" s="134" t="s">
        <v>81</v>
      </c>
      <c r="BV64" s="134" t="s">
        <v>74</v>
      </c>
      <c r="BW64" s="134" t="s">
        <v>100</v>
      </c>
      <c r="BX64" s="134" t="s">
        <v>99</v>
      </c>
      <c r="CL64" s="134" t="s">
        <v>19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z8dZ6idCLidubEQn3y18YXWAI4b1aviy7kYqA5VKu0gJ7nIxY3jcp8wTrZmjotSrtqkKE7w5Kri5gchFBDcDYg==" hashValue="tCOjGqS5KTuWHLbMzVjlz/VD+O5Ln3tkC4jp/4u+2JXKoq6+bGnr7NNDo4e/d+UUB49+1NXLth2wthnoWcyHhQ==" algorithmName="SHA-512" password="CC35"/>
  <mergeCells count="78">
    <mergeCell ref="C52:G52"/>
    <mergeCell ref="D57:H57"/>
    <mergeCell ref="D63:H63"/>
    <mergeCell ref="D59:H59"/>
    <mergeCell ref="D55:H55"/>
    <mergeCell ref="D61:H61"/>
    <mergeCell ref="E58:I58"/>
    <mergeCell ref="E56:I56"/>
    <mergeCell ref="E60:I60"/>
    <mergeCell ref="E64:I64"/>
    <mergeCell ref="E62:I62"/>
    <mergeCell ref="I52:AF52"/>
    <mergeCell ref="J57:AF57"/>
    <mergeCell ref="J61:AF61"/>
    <mergeCell ref="J55:AF55"/>
    <mergeCell ref="J59:AF59"/>
    <mergeCell ref="J63:AF63"/>
    <mergeCell ref="K62:AF62"/>
    <mergeCell ref="K56:AF56"/>
    <mergeCell ref="K58:AF58"/>
    <mergeCell ref="K64:AF64"/>
    <mergeCell ref="K60:AF60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2:AM52"/>
    <mergeCell ref="AG61:AM61"/>
    <mergeCell ref="AG63:AM63"/>
    <mergeCell ref="AG62:AM62"/>
    <mergeCell ref="AG55:AM55"/>
    <mergeCell ref="AG60:AM60"/>
    <mergeCell ref="AG64:AM64"/>
    <mergeCell ref="AG59:AM59"/>
    <mergeCell ref="AG56:AM56"/>
    <mergeCell ref="AG57:AM57"/>
    <mergeCell ref="AG58:AM58"/>
    <mergeCell ref="AM49:AP49"/>
    <mergeCell ref="AM50:AP50"/>
    <mergeCell ref="AM47:AN47"/>
    <mergeCell ref="AN63:AP63"/>
    <mergeCell ref="AN52:AP52"/>
    <mergeCell ref="AN58:AP58"/>
    <mergeCell ref="AN61:AP61"/>
    <mergeCell ref="AN57:AP57"/>
    <mergeCell ref="AN60:AP60"/>
    <mergeCell ref="AN55:AP55"/>
    <mergeCell ref="AN56:AP56"/>
    <mergeCell ref="AN59:AP59"/>
    <mergeCell ref="AN62:AP62"/>
    <mergeCell ref="AN64:AP64"/>
    <mergeCell ref="AS49:AT51"/>
    <mergeCell ref="AN54:AP54"/>
  </mergeCells>
  <hyperlinks>
    <hyperlink ref="A56" location="'SO 101 - Chodník'!C2" display="/"/>
    <hyperlink ref="A58" location="'SO 102 - Parkoviště'!C2" display="/"/>
    <hyperlink ref="A60" location="'SO 103 - Revitalizace Mas...'!C2" display="/"/>
    <hyperlink ref="A62" location="'SO 401 - Veřejné osvětlení'!C2" display="/"/>
    <hyperlink ref="A64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Podivín - Masarykovo náměstí, I.etapa</v>
      </c>
      <c r="F7" s="143"/>
      <c r="G7" s="143"/>
      <c r="H7" s="143"/>
      <c r="L7" s="21"/>
    </row>
    <row r="8" s="1" customFormat="1" ht="12" customHeight="1">
      <c r="B8" s="21"/>
      <c r="D8" s="143" t="s">
        <v>102</v>
      </c>
      <c r="L8" s="21"/>
    </row>
    <row r="9" s="2" customFormat="1" ht="16.5" customHeight="1">
      <c r="A9" s="39"/>
      <c r="B9" s="45"/>
      <c r="C9" s="39"/>
      <c r="D9" s="39"/>
      <c r="E9" s="144" t="s">
        <v>103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20. 12. 2022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ROUND((SUM(BE96:BE468)),  2)</f>
        <v>0</v>
      </c>
      <c r="G35" s="39"/>
      <c r="H35" s="39"/>
      <c r="I35" s="158">
        <v>0.20999999999999999</v>
      </c>
      <c r="J35" s="157">
        <f>ROUND(((SUM(BE96:BE468))*I35),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ROUND((SUM(BF96:BF468)),  2)</f>
        <v>0</v>
      </c>
      <c r="G36" s="39"/>
      <c r="H36" s="39"/>
      <c r="I36" s="158">
        <v>0.14999999999999999</v>
      </c>
      <c r="J36" s="157">
        <f>ROUND(((SUM(BF96:BF468))*I36),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ROUND((SUM(BG96:BG468)),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ROUND((SUM(BH96:BH468)),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ROUND((SUM(BI96:BI468)),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Podivín - Masarykovo náměstí, I.etapa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101 - Chodník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Podivín</v>
      </c>
      <c r="G56" s="41"/>
      <c r="H56" s="41"/>
      <c r="I56" s="33" t="s">
        <v>23</v>
      </c>
      <c r="J56" s="73" t="str">
        <f>IF(J14="","",J14)</f>
        <v>20. 12. 2022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Podivín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110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111</v>
      </c>
      <c r="E66" s="183"/>
      <c r="F66" s="183"/>
      <c r="G66" s="183"/>
      <c r="H66" s="183"/>
      <c r="I66" s="183"/>
      <c r="J66" s="184">
        <f>J222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112</v>
      </c>
      <c r="E67" s="183"/>
      <c r="F67" s="183"/>
      <c r="G67" s="183"/>
      <c r="H67" s="183"/>
      <c r="I67" s="183"/>
      <c r="J67" s="184">
        <f>J228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113</v>
      </c>
      <c r="E68" s="183"/>
      <c r="F68" s="183"/>
      <c r="G68" s="183"/>
      <c r="H68" s="183"/>
      <c r="I68" s="183"/>
      <c r="J68" s="184">
        <f>J237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114</v>
      </c>
      <c r="E69" s="183"/>
      <c r="F69" s="183"/>
      <c r="G69" s="183"/>
      <c r="H69" s="183"/>
      <c r="I69" s="183"/>
      <c r="J69" s="184">
        <f>J321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115</v>
      </c>
      <c r="E70" s="183"/>
      <c r="F70" s="183"/>
      <c r="G70" s="183"/>
      <c r="H70" s="183"/>
      <c r="I70" s="183"/>
      <c r="J70" s="184">
        <f>J327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116</v>
      </c>
      <c r="E71" s="183"/>
      <c r="F71" s="183"/>
      <c r="G71" s="183"/>
      <c r="H71" s="183"/>
      <c r="I71" s="183"/>
      <c r="J71" s="184">
        <f>J396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117</v>
      </c>
      <c r="E72" s="183"/>
      <c r="F72" s="183"/>
      <c r="G72" s="183"/>
      <c r="H72" s="183"/>
      <c r="I72" s="183"/>
      <c r="J72" s="184">
        <f>J448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118</v>
      </c>
      <c r="E73" s="178"/>
      <c r="F73" s="178"/>
      <c r="G73" s="178"/>
      <c r="H73" s="178"/>
      <c r="I73" s="178"/>
      <c r="J73" s="179">
        <f>J452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1"/>
      <c r="C74" s="126"/>
      <c r="D74" s="182" t="s">
        <v>119</v>
      </c>
      <c r="E74" s="183"/>
      <c r="F74" s="183"/>
      <c r="G74" s="183"/>
      <c r="H74" s="183"/>
      <c r="I74" s="183"/>
      <c r="J74" s="184">
        <f>J453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120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Podivín - Masarykovo náměstí, I.etapa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102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103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104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SO 101 - Chodník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Podivín</v>
      </c>
      <c r="G90" s="41"/>
      <c r="H90" s="41"/>
      <c r="I90" s="33" t="s">
        <v>23</v>
      </c>
      <c r="J90" s="73" t="str">
        <f>IF(J14="","",J14)</f>
        <v>20. 12. 2022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město Podivín</v>
      </c>
      <c r="G92" s="41"/>
      <c r="H92" s="41"/>
      <c r="I92" s="33" t="s">
        <v>31</v>
      </c>
      <c r="J92" s="37" t="str">
        <f>E23</f>
        <v>ViaDesigne s.r.o.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IF(E20="","",E20)</f>
        <v>Vyplň údaj</v>
      </c>
      <c r="G93" s="41"/>
      <c r="H93" s="41"/>
      <c r="I93" s="33" t="s">
        <v>34</v>
      </c>
      <c r="J93" s="37" t="str">
        <f>E26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121</v>
      </c>
      <c r="D95" s="189" t="s">
        <v>57</v>
      </c>
      <c r="E95" s="189" t="s">
        <v>53</v>
      </c>
      <c r="F95" s="189" t="s">
        <v>54</v>
      </c>
      <c r="G95" s="189" t="s">
        <v>122</v>
      </c>
      <c r="H95" s="189" t="s">
        <v>123</v>
      </c>
      <c r="I95" s="189" t="s">
        <v>124</v>
      </c>
      <c r="J95" s="189" t="s">
        <v>107</v>
      </c>
      <c r="K95" s="190" t="s">
        <v>125</v>
      </c>
      <c r="L95" s="191"/>
      <c r="M95" s="93" t="s">
        <v>19</v>
      </c>
      <c r="N95" s="94" t="s">
        <v>42</v>
      </c>
      <c r="O95" s="94" t="s">
        <v>126</v>
      </c>
      <c r="P95" s="94" t="s">
        <v>127</v>
      </c>
      <c r="Q95" s="94" t="s">
        <v>128</v>
      </c>
      <c r="R95" s="94" t="s">
        <v>129</v>
      </c>
      <c r="S95" s="94" t="s">
        <v>130</v>
      </c>
      <c r="T95" s="95" t="s">
        <v>131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132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P97+P452</f>
        <v>0</v>
      </c>
      <c r="Q96" s="97"/>
      <c r="R96" s="194">
        <f>R97+R452</f>
        <v>730.94446170000003</v>
      </c>
      <c r="S96" s="97"/>
      <c r="T96" s="195">
        <f>T97+T452</f>
        <v>992.03050000000007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108</v>
      </c>
      <c r="BK96" s="196">
        <f>BK97+BK452</f>
        <v>0</v>
      </c>
    </row>
    <row r="97" s="12" customFormat="1" ht="25.92" customHeight="1">
      <c r="A97" s="12"/>
      <c r="B97" s="197"/>
      <c r="C97" s="198"/>
      <c r="D97" s="199" t="s">
        <v>71</v>
      </c>
      <c r="E97" s="200" t="s">
        <v>133</v>
      </c>
      <c r="F97" s="200" t="s">
        <v>134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P98+P222+P228+P237+P321+P327+P396+P448</f>
        <v>0</v>
      </c>
      <c r="Q97" s="205"/>
      <c r="R97" s="206">
        <f>R98+R222+R228+R237+R321+R327+R396+R448</f>
        <v>730.89307300000007</v>
      </c>
      <c r="S97" s="205"/>
      <c r="T97" s="207">
        <f>T98+T222+T228+T237+T321+T327+T396+T448</f>
        <v>992.03050000000007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79</v>
      </c>
      <c r="AT97" s="209" t="s">
        <v>71</v>
      </c>
      <c r="AU97" s="209" t="s">
        <v>72</v>
      </c>
      <c r="AY97" s="208" t="s">
        <v>135</v>
      </c>
      <c r="BK97" s="210">
        <f>BK98+BK222+BK228+BK237+BK321+BK327+BK396+BK448</f>
        <v>0</v>
      </c>
    </row>
    <row r="98" s="12" customFormat="1" ht="22.8" customHeight="1">
      <c r="A98" s="12"/>
      <c r="B98" s="197"/>
      <c r="C98" s="198"/>
      <c r="D98" s="199" t="s">
        <v>71</v>
      </c>
      <c r="E98" s="211" t="s">
        <v>79</v>
      </c>
      <c r="F98" s="211" t="s">
        <v>136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SUM(P99:P221)</f>
        <v>0</v>
      </c>
      <c r="Q98" s="205"/>
      <c r="R98" s="206">
        <f>SUM(R99:R221)</f>
        <v>42.129359999999998</v>
      </c>
      <c r="S98" s="205"/>
      <c r="T98" s="207">
        <f>SUM(T99:T221)</f>
        <v>991.00350000000003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79</v>
      </c>
      <c r="AT98" s="209" t="s">
        <v>71</v>
      </c>
      <c r="AU98" s="209" t="s">
        <v>79</v>
      </c>
      <c r="AY98" s="208" t="s">
        <v>135</v>
      </c>
      <c r="BK98" s="210">
        <f>SUM(BK99:BK221)</f>
        <v>0</v>
      </c>
    </row>
    <row r="99" s="2" customFormat="1" ht="16.5" customHeight="1">
      <c r="A99" s="39"/>
      <c r="B99" s="40"/>
      <c r="C99" s="213" t="s">
        <v>79</v>
      </c>
      <c r="D99" s="213" t="s">
        <v>137</v>
      </c>
      <c r="E99" s="214" t="s">
        <v>138</v>
      </c>
      <c r="F99" s="215" t="s">
        <v>139</v>
      </c>
      <c r="G99" s="216" t="s">
        <v>140</v>
      </c>
      <c r="H99" s="217">
        <v>774.89999999999998</v>
      </c>
      <c r="I99" s="218"/>
      <c r="J99" s="219">
        <f>ROUND(I99*H99,2)</f>
        <v>0</v>
      </c>
      <c r="K99" s="215" t="s">
        <v>141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0.255</v>
      </c>
      <c r="T99" s="223">
        <f>S99*H99</f>
        <v>197.59950000000001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142</v>
      </c>
      <c r="AT99" s="224" t="s">
        <v>137</v>
      </c>
      <c r="AU99" s="224" t="s">
        <v>81</v>
      </c>
      <c r="AY99" s="18" t="s">
        <v>135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142</v>
      </c>
      <c r="BM99" s="224" t="s">
        <v>143</v>
      </c>
    </row>
    <row r="100" s="2" customFormat="1">
      <c r="A100" s="39"/>
      <c r="B100" s="40"/>
      <c r="C100" s="41"/>
      <c r="D100" s="226" t="s">
        <v>144</v>
      </c>
      <c r="E100" s="41"/>
      <c r="F100" s="227" t="s">
        <v>145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144</v>
      </c>
      <c r="AU100" s="18" t="s">
        <v>81</v>
      </c>
    </row>
    <row r="101" s="2" customFormat="1">
      <c r="A101" s="39"/>
      <c r="B101" s="40"/>
      <c r="C101" s="41"/>
      <c r="D101" s="231" t="s">
        <v>146</v>
      </c>
      <c r="E101" s="41"/>
      <c r="F101" s="232" t="s">
        <v>147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81</v>
      </c>
    </row>
    <row r="102" s="2" customFormat="1">
      <c r="A102" s="39"/>
      <c r="B102" s="40"/>
      <c r="C102" s="41"/>
      <c r="D102" s="226" t="s">
        <v>148</v>
      </c>
      <c r="E102" s="41"/>
      <c r="F102" s="233" t="s">
        <v>149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148</v>
      </c>
      <c r="AU102" s="18" t="s">
        <v>81</v>
      </c>
    </row>
    <row r="103" s="13" customFormat="1">
      <c r="A103" s="13"/>
      <c r="B103" s="234"/>
      <c r="C103" s="235"/>
      <c r="D103" s="226" t="s">
        <v>150</v>
      </c>
      <c r="E103" s="236" t="s">
        <v>19</v>
      </c>
      <c r="F103" s="237" t="s">
        <v>151</v>
      </c>
      <c r="G103" s="235"/>
      <c r="H103" s="238">
        <v>6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150</v>
      </c>
      <c r="AU103" s="244" t="s">
        <v>81</v>
      </c>
      <c r="AV103" s="13" t="s">
        <v>81</v>
      </c>
      <c r="AW103" s="13" t="s">
        <v>33</v>
      </c>
      <c r="AX103" s="13" t="s">
        <v>72</v>
      </c>
      <c r="AY103" s="244" t="s">
        <v>135</v>
      </c>
    </row>
    <row r="104" s="13" customFormat="1">
      <c r="A104" s="13"/>
      <c r="B104" s="234"/>
      <c r="C104" s="235"/>
      <c r="D104" s="226" t="s">
        <v>150</v>
      </c>
      <c r="E104" s="236" t="s">
        <v>19</v>
      </c>
      <c r="F104" s="237" t="s">
        <v>152</v>
      </c>
      <c r="G104" s="235"/>
      <c r="H104" s="238">
        <v>768.89999999999998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150</v>
      </c>
      <c r="AU104" s="244" t="s">
        <v>81</v>
      </c>
      <c r="AV104" s="13" t="s">
        <v>81</v>
      </c>
      <c r="AW104" s="13" t="s">
        <v>33</v>
      </c>
      <c r="AX104" s="13" t="s">
        <v>72</v>
      </c>
      <c r="AY104" s="244" t="s">
        <v>135</v>
      </c>
    </row>
    <row r="105" s="14" customFormat="1">
      <c r="A105" s="14"/>
      <c r="B105" s="245"/>
      <c r="C105" s="246"/>
      <c r="D105" s="226" t="s">
        <v>150</v>
      </c>
      <c r="E105" s="247" t="s">
        <v>19</v>
      </c>
      <c r="F105" s="248" t="s">
        <v>153</v>
      </c>
      <c r="G105" s="246"/>
      <c r="H105" s="249">
        <v>774.89999999999998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150</v>
      </c>
      <c r="AU105" s="255" t="s">
        <v>81</v>
      </c>
      <c r="AV105" s="14" t="s">
        <v>142</v>
      </c>
      <c r="AW105" s="14" t="s">
        <v>33</v>
      </c>
      <c r="AX105" s="14" t="s">
        <v>79</v>
      </c>
      <c r="AY105" s="255" t="s">
        <v>135</v>
      </c>
    </row>
    <row r="106" s="2" customFormat="1" ht="16.5" customHeight="1">
      <c r="A106" s="39"/>
      <c r="B106" s="40"/>
      <c r="C106" s="213" t="s">
        <v>81</v>
      </c>
      <c r="D106" s="213" t="s">
        <v>137</v>
      </c>
      <c r="E106" s="214" t="s">
        <v>154</v>
      </c>
      <c r="F106" s="215" t="s">
        <v>155</v>
      </c>
      <c r="G106" s="216" t="s">
        <v>140</v>
      </c>
      <c r="H106" s="217">
        <v>32.100000000000001</v>
      </c>
      <c r="I106" s="218"/>
      <c r="J106" s="219">
        <f>ROUND(I106*H106,2)</f>
        <v>0</v>
      </c>
      <c r="K106" s="215" t="s">
        <v>141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0.26000000000000001</v>
      </c>
      <c r="T106" s="223">
        <f>S106*H106</f>
        <v>8.3460000000000001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142</v>
      </c>
      <c r="AT106" s="224" t="s">
        <v>137</v>
      </c>
      <c r="AU106" s="224" t="s">
        <v>81</v>
      </c>
      <c r="AY106" s="18" t="s">
        <v>135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142</v>
      </c>
      <c r="BM106" s="224" t="s">
        <v>156</v>
      </c>
    </row>
    <row r="107" s="2" customFormat="1">
      <c r="A107" s="39"/>
      <c r="B107" s="40"/>
      <c r="C107" s="41"/>
      <c r="D107" s="226" t="s">
        <v>144</v>
      </c>
      <c r="E107" s="41"/>
      <c r="F107" s="227" t="s">
        <v>157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81</v>
      </c>
    </row>
    <row r="108" s="2" customFormat="1">
      <c r="A108" s="39"/>
      <c r="B108" s="40"/>
      <c r="C108" s="41"/>
      <c r="D108" s="231" t="s">
        <v>146</v>
      </c>
      <c r="E108" s="41"/>
      <c r="F108" s="232" t="s">
        <v>158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81</v>
      </c>
    </row>
    <row r="109" s="2" customFormat="1">
      <c r="A109" s="39"/>
      <c r="B109" s="40"/>
      <c r="C109" s="41"/>
      <c r="D109" s="226" t="s">
        <v>148</v>
      </c>
      <c r="E109" s="41"/>
      <c r="F109" s="233" t="s">
        <v>149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148</v>
      </c>
      <c r="AU109" s="18" t="s">
        <v>81</v>
      </c>
    </row>
    <row r="110" s="13" customFormat="1">
      <c r="A110" s="13"/>
      <c r="B110" s="234"/>
      <c r="C110" s="235"/>
      <c r="D110" s="226" t="s">
        <v>150</v>
      </c>
      <c r="E110" s="236" t="s">
        <v>19</v>
      </c>
      <c r="F110" s="237" t="s">
        <v>159</v>
      </c>
      <c r="G110" s="235"/>
      <c r="H110" s="238">
        <v>32.100000000000001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150</v>
      </c>
      <c r="AU110" s="244" t="s">
        <v>81</v>
      </c>
      <c r="AV110" s="13" t="s">
        <v>81</v>
      </c>
      <c r="AW110" s="13" t="s">
        <v>33</v>
      </c>
      <c r="AX110" s="13" t="s">
        <v>79</v>
      </c>
      <c r="AY110" s="244" t="s">
        <v>135</v>
      </c>
    </row>
    <row r="111" s="2" customFormat="1" ht="16.5" customHeight="1">
      <c r="A111" s="39"/>
      <c r="B111" s="40"/>
      <c r="C111" s="213" t="s">
        <v>160</v>
      </c>
      <c r="D111" s="213" t="s">
        <v>137</v>
      </c>
      <c r="E111" s="214" t="s">
        <v>161</v>
      </c>
      <c r="F111" s="215" t="s">
        <v>162</v>
      </c>
      <c r="G111" s="216" t="s">
        <v>140</v>
      </c>
      <c r="H111" s="217">
        <v>61.700000000000003</v>
      </c>
      <c r="I111" s="218"/>
      <c r="J111" s="219">
        <f>ROUND(I111*H111,2)</f>
        <v>0</v>
      </c>
      <c r="K111" s="215" t="s">
        <v>141</v>
      </c>
      <c r="L111" s="45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0.32000000000000001</v>
      </c>
      <c r="T111" s="223">
        <f>S111*H111</f>
        <v>19.744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142</v>
      </c>
      <c r="AT111" s="224" t="s">
        <v>137</v>
      </c>
      <c r="AU111" s="224" t="s">
        <v>81</v>
      </c>
      <c r="AY111" s="18" t="s">
        <v>135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142</v>
      </c>
      <c r="BM111" s="224" t="s">
        <v>163</v>
      </c>
    </row>
    <row r="112" s="2" customFormat="1">
      <c r="A112" s="39"/>
      <c r="B112" s="40"/>
      <c r="C112" s="41"/>
      <c r="D112" s="226" t="s">
        <v>144</v>
      </c>
      <c r="E112" s="41"/>
      <c r="F112" s="227" t="s">
        <v>164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81</v>
      </c>
    </row>
    <row r="113" s="2" customFormat="1">
      <c r="A113" s="39"/>
      <c r="B113" s="40"/>
      <c r="C113" s="41"/>
      <c r="D113" s="231" t="s">
        <v>146</v>
      </c>
      <c r="E113" s="41"/>
      <c r="F113" s="232" t="s">
        <v>165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146</v>
      </c>
      <c r="AU113" s="18" t="s">
        <v>81</v>
      </c>
    </row>
    <row r="114" s="2" customFormat="1">
      <c r="A114" s="39"/>
      <c r="B114" s="40"/>
      <c r="C114" s="41"/>
      <c r="D114" s="226" t="s">
        <v>148</v>
      </c>
      <c r="E114" s="41"/>
      <c r="F114" s="233" t="s">
        <v>166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148</v>
      </c>
      <c r="AU114" s="18" t="s">
        <v>81</v>
      </c>
    </row>
    <row r="115" s="13" customFormat="1">
      <c r="A115" s="13"/>
      <c r="B115" s="234"/>
      <c r="C115" s="235"/>
      <c r="D115" s="226" t="s">
        <v>150</v>
      </c>
      <c r="E115" s="236" t="s">
        <v>19</v>
      </c>
      <c r="F115" s="237" t="s">
        <v>167</v>
      </c>
      <c r="G115" s="235"/>
      <c r="H115" s="238">
        <v>9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150</v>
      </c>
      <c r="AU115" s="244" t="s">
        <v>81</v>
      </c>
      <c r="AV115" s="13" t="s">
        <v>81</v>
      </c>
      <c r="AW115" s="13" t="s">
        <v>33</v>
      </c>
      <c r="AX115" s="13" t="s">
        <v>72</v>
      </c>
      <c r="AY115" s="244" t="s">
        <v>135</v>
      </c>
    </row>
    <row r="116" s="13" customFormat="1">
      <c r="A116" s="13"/>
      <c r="B116" s="234"/>
      <c r="C116" s="235"/>
      <c r="D116" s="226" t="s">
        <v>150</v>
      </c>
      <c r="E116" s="236" t="s">
        <v>19</v>
      </c>
      <c r="F116" s="237" t="s">
        <v>168</v>
      </c>
      <c r="G116" s="235"/>
      <c r="H116" s="238">
        <v>52.700000000000003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150</v>
      </c>
      <c r="AU116" s="244" t="s">
        <v>81</v>
      </c>
      <c r="AV116" s="13" t="s">
        <v>81</v>
      </c>
      <c r="AW116" s="13" t="s">
        <v>33</v>
      </c>
      <c r="AX116" s="13" t="s">
        <v>72</v>
      </c>
      <c r="AY116" s="244" t="s">
        <v>135</v>
      </c>
    </row>
    <row r="117" s="14" customFormat="1">
      <c r="A117" s="14"/>
      <c r="B117" s="245"/>
      <c r="C117" s="246"/>
      <c r="D117" s="226" t="s">
        <v>150</v>
      </c>
      <c r="E117" s="247" t="s">
        <v>19</v>
      </c>
      <c r="F117" s="248" t="s">
        <v>153</v>
      </c>
      <c r="G117" s="246"/>
      <c r="H117" s="249">
        <v>61.700000000000003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150</v>
      </c>
      <c r="AU117" s="255" t="s">
        <v>81</v>
      </c>
      <c r="AV117" s="14" t="s">
        <v>142</v>
      </c>
      <c r="AW117" s="14" t="s">
        <v>33</v>
      </c>
      <c r="AX117" s="14" t="s">
        <v>79</v>
      </c>
      <c r="AY117" s="255" t="s">
        <v>135</v>
      </c>
    </row>
    <row r="118" s="2" customFormat="1" ht="16.5" customHeight="1">
      <c r="A118" s="39"/>
      <c r="B118" s="40"/>
      <c r="C118" s="213" t="s">
        <v>142</v>
      </c>
      <c r="D118" s="213" t="s">
        <v>137</v>
      </c>
      <c r="E118" s="214" t="s">
        <v>169</v>
      </c>
      <c r="F118" s="215" t="s">
        <v>170</v>
      </c>
      <c r="G118" s="216" t="s">
        <v>140</v>
      </c>
      <c r="H118" s="217">
        <v>113</v>
      </c>
      <c r="I118" s="218"/>
      <c r="J118" s="219">
        <f>ROUND(I118*H118,2)</f>
        <v>0</v>
      </c>
      <c r="K118" s="215" t="s">
        <v>141</v>
      </c>
      <c r="L118" s="45"/>
      <c r="M118" s="220" t="s">
        <v>19</v>
      </c>
      <c r="N118" s="221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0.22</v>
      </c>
      <c r="T118" s="223">
        <f>S118*H118</f>
        <v>24.859999999999999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142</v>
      </c>
      <c r="AT118" s="224" t="s">
        <v>137</v>
      </c>
      <c r="AU118" s="224" t="s">
        <v>81</v>
      </c>
      <c r="AY118" s="18" t="s">
        <v>135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142</v>
      </c>
      <c r="BM118" s="224" t="s">
        <v>171</v>
      </c>
    </row>
    <row r="119" s="2" customFormat="1">
      <c r="A119" s="39"/>
      <c r="B119" s="40"/>
      <c r="C119" s="41"/>
      <c r="D119" s="226" t="s">
        <v>144</v>
      </c>
      <c r="E119" s="41"/>
      <c r="F119" s="227" t="s">
        <v>172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144</v>
      </c>
      <c r="AU119" s="18" t="s">
        <v>81</v>
      </c>
    </row>
    <row r="120" s="2" customFormat="1">
      <c r="A120" s="39"/>
      <c r="B120" s="40"/>
      <c r="C120" s="41"/>
      <c r="D120" s="231" t="s">
        <v>146</v>
      </c>
      <c r="E120" s="41"/>
      <c r="F120" s="232" t="s">
        <v>173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146</v>
      </c>
      <c r="AU120" s="18" t="s">
        <v>81</v>
      </c>
    </row>
    <row r="121" s="2" customFormat="1">
      <c r="A121" s="39"/>
      <c r="B121" s="40"/>
      <c r="C121" s="41"/>
      <c r="D121" s="226" t="s">
        <v>148</v>
      </c>
      <c r="E121" s="41"/>
      <c r="F121" s="233" t="s">
        <v>174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148</v>
      </c>
      <c r="AU121" s="18" t="s">
        <v>81</v>
      </c>
    </row>
    <row r="122" s="13" customFormat="1">
      <c r="A122" s="13"/>
      <c r="B122" s="234"/>
      <c r="C122" s="235"/>
      <c r="D122" s="226" t="s">
        <v>150</v>
      </c>
      <c r="E122" s="236" t="s">
        <v>19</v>
      </c>
      <c r="F122" s="237" t="s">
        <v>175</v>
      </c>
      <c r="G122" s="235"/>
      <c r="H122" s="238">
        <v>113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150</v>
      </c>
      <c r="AU122" s="244" t="s">
        <v>81</v>
      </c>
      <c r="AV122" s="13" t="s">
        <v>81</v>
      </c>
      <c r="AW122" s="13" t="s">
        <v>33</v>
      </c>
      <c r="AX122" s="13" t="s">
        <v>79</v>
      </c>
      <c r="AY122" s="244" t="s">
        <v>135</v>
      </c>
    </row>
    <row r="123" s="2" customFormat="1" ht="16.5" customHeight="1">
      <c r="A123" s="39"/>
      <c r="B123" s="40"/>
      <c r="C123" s="213" t="s">
        <v>176</v>
      </c>
      <c r="D123" s="213" t="s">
        <v>137</v>
      </c>
      <c r="E123" s="214" t="s">
        <v>177</v>
      </c>
      <c r="F123" s="215" t="s">
        <v>178</v>
      </c>
      <c r="G123" s="216" t="s">
        <v>140</v>
      </c>
      <c r="H123" s="217">
        <v>173.69999999999999</v>
      </c>
      <c r="I123" s="218"/>
      <c r="J123" s="219">
        <f>ROUND(I123*H123,2)</f>
        <v>0</v>
      </c>
      <c r="K123" s="215" t="s">
        <v>141</v>
      </c>
      <c r="L123" s="45"/>
      <c r="M123" s="220" t="s">
        <v>19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0.28999999999999998</v>
      </c>
      <c r="T123" s="223">
        <f>S123*H123</f>
        <v>50.37299999999999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142</v>
      </c>
      <c r="AT123" s="224" t="s">
        <v>137</v>
      </c>
      <c r="AU123" s="224" t="s">
        <v>81</v>
      </c>
      <c r="AY123" s="18" t="s">
        <v>135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142</v>
      </c>
      <c r="BM123" s="224" t="s">
        <v>179</v>
      </c>
    </row>
    <row r="124" s="2" customFormat="1">
      <c r="A124" s="39"/>
      <c r="B124" s="40"/>
      <c r="C124" s="41"/>
      <c r="D124" s="226" t="s">
        <v>144</v>
      </c>
      <c r="E124" s="41"/>
      <c r="F124" s="227" t="s">
        <v>180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81</v>
      </c>
    </row>
    <row r="125" s="2" customFormat="1">
      <c r="A125" s="39"/>
      <c r="B125" s="40"/>
      <c r="C125" s="41"/>
      <c r="D125" s="231" t="s">
        <v>146</v>
      </c>
      <c r="E125" s="41"/>
      <c r="F125" s="232" t="s">
        <v>181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81</v>
      </c>
    </row>
    <row r="126" s="2" customFormat="1">
      <c r="A126" s="39"/>
      <c r="B126" s="40"/>
      <c r="C126" s="41"/>
      <c r="D126" s="226" t="s">
        <v>148</v>
      </c>
      <c r="E126" s="41"/>
      <c r="F126" s="233" t="s">
        <v>174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81</v>
      </c>
    </row>
    <row r="127" s="13" customFormat="1">
      <c r="A127" s="13"/>
      <c r="B127" s="234"/>
      <c r="C127" s="235"/>
      <c r="D127" s="226" t="s">
        <v>150</v>
      </c>
      <c r="E127" s="236" t="s">
        <v>19</v>
      </c>
      <c r="F127" s="237" t="s">
        <v>182</v>
      </c>
      <c r="G127" s="235"/>
      <c r="H127" s="238">
        <v>8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150</v>
      </c>
      <c r="AU127" s="244" t="s">
        <v>81</v>
      </c>
      <c r="AV127" s="13" t="s">
        <v>81</v>
      </c>
      <c r="AW127" s="13" t="s">
        <v>33</v>
      </c>
      <c r="AX127" s="13" t="s">
        <v>72</v>
      </c>
      <c r="AY127" s="244" t="s">
        <v>135</v>
      </c>
    </row>
    <row r="128" s="13" customFormat="1">
      <c r="A128" s="13"/>
      <c r="B128" s="234"/>
      <c r="C128" s="235"/>
      <c r="D128" s="226" t="s">
        <v>150</v>
      </c>
      <c r="E128" s="236" t="s">
        <v>19</v>
      </c>
      <c r="F128" s="237" t="s">
        <v>183</v>
      </c>
      <c r="G128" s="235"/>
      <c r="H128" s="238">
        <v>87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150</v>
      </c>
      <c r="AU128" s="244" t="s">
        <v>81</v>
      </c>
      <c r="AV128" s="13" t="s">
        <v>81</v>
      </c>
      <c r="AW128" s="13" t="s">
        <v>33</v>
      </c>
      <c r="AX128" s="13" t="s">
        <v>72</v>
      </c>
      <c r="AY128" s="244" t="s">
        <v>135</v>
      </c>
    </row>
    <row r="129" s="13" customFormat="1">
      <c r="A129" s="13"/>
      <c r="B129" s="234"/>
      <c r="C129" s="235"/>
      <c r="D129" s="226" t="s">
        <v>150</v>
      </c>
      <c r="E129" s="236" t="s">
        <v>19</v>
      </c>
      <c r="F129" s="237" t="s">
        <v>184</v>
      </c>
      <c r="G129" s="235"/>
      <c r="H129" s="238">
        <v>78.700000000000003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150</v>
      </c>
      <c r="AU129" s="244" t="s">
        <v>81</v>
      </c>
      <c r="AV129" s="13" t="s">
        <v>81</v>
      </c>
      <c r="AW129" s="13" t="s">
        <v>33</v>
      </c>
      <c r="AX129" s="13" t="s">
        <v>72</v>
      </c>
      <c r="AY129" s="244" t="s">
        <v>135</v>
      </c>
    </row>
    <row r="130" s="14" customFormat="1">
      <c r="A130" s="14"/>
      <c r="B130" s="245"/>
      <c r="C130" s="246"/>
      <c r="D130" s="226" t="s">
        <v>150</v>
      </c>
      <c r="E130" s="247" t="s">
        <v>19</v>
      </c>
      <c r="F130" s="248" t="s">
        <v>153</v>
      </c>
      <c r="G130" s="246"/>
      <c r="H130" s="249">
        <v>173.69999999999999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150</v>
      </c>
      <c r="AU130" s="255" t="s">
        <v>81</v>
      </c>
      <c r="AV130" s="14" t="s">
        <v>142</v>
      </c>
      <c r="AW130" s="14" t="s">
        <v>33</v>
      </c>
      <c r="AX130" s="14" t="s">
        <v>79</v>
      </c>
      <c r="AY130" s="255" t="s">
        <v>135</v>
      </c>
    </row>
    <row r="131" s="2" customFormat="1" ht="16.5" customHeight="1">
      <c r="A131" s="39"/>
      <c r="B131" s="40"/>
      <c r="C131" s="213" t="s">
        <v>185</v>
      </c>
      <c r="D131" s="213" t="s">
        <v>137</v>
      </c>
      <c r="E131" s="214" t="s">
        <v>186</v>
      </c>
      <c r="F131" s="215" t="s">
        <v>187</v>
      </c>
      <c r="G131" s="216" t="s">
        <v>140</v>
      </c>
      <c r="H131" s="217">
        <v>141</v>
      </c>
      <c r="I131" s="218"/>
      <c r="J131" s="219">
        <f>ROUND(I131*H131,2)</f>
        <v>0</v>
      </c>
      <c r="K131" s="215" t="s">
        <v>141</v>
      </c>
      <c r="L131" s="45"/>
      <c r="M131" s="220" t="s">
        <v>19</v>
      </c>
      <c r="N131" s="221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0.23999999999999999</v>
      </c>
      <c r="T131" s="223">
        <f>S131*H131</f>
        <v>33.839999999999996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142</v>
      </c>
      <c r="AT131" s="224" t="s">
        <v>137</v>
      </c>
      <c r="AU131" s="224" t="s">
        <v>81</v>
      </c>
      <c r="AY131" s="18" t="s">
        <v>135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142</v>
      </c>
      <c r="BM131" s="224" t="s">
        <v>188</v>
      </c>
    </row>
    <row r="132" s="2" customFormat="1">
      <c r="A132" s="39"/>
      <c r="B132" s="40"/>
      <c r="C132" s="41"/>
      <c r="D132" s="226" t="s">
        <v>144</v>
      </c>
      <c r="E132" s="41"/>
      <c r="F132" s="227" t="s">
        <v>189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81</v>
      </c>
    </row>
    <row r="133" s="2" customFormat="1">
      <c r="A133" s="39"/>
      <c r="B133" s="40"/>
      <c r="C133" s="41"/>
      <c r="D133" s="231" t="s">
        <v>146</v>
      </c>
      <c r="E133" s="41"/>
      <c r="F133" s="232" t="s">
        <v>190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81</v>
      </c>
    </row>
    <row r="134" s="2" customFormat="1">
      <c r="A134" s="39"/>
      <c r="B134" s="40"/>
      <c r="C134" s="41"/>
      <c r="D134" s="226" t="s">
        <v>148</v>
      </c>
      <c r="E134" s="41"/>
      <c r="F134" s="233" t="s">
        <v>174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148</v>
      </c>
      <c r="AU134" s="18" t="s">
        <v>81</v>
      </c>
    </row>
    <row r="135" s="13" customFormat="1">
      <c r="A135" s="13"/>
      <c r="B135" s="234"/>
      <c r="C135" s="235"/>
      <c r="D135" s="226" t="s">
        <v>150</v>
      </c>
      <c r="E135" s="236" t="s">
        <v>19</v>
      </c>
      <c r="F135" s="237" t="s">
        <v>191</v>
      </c>
      <c r="G135" s="235"/>
      <c r="H135" s="238">
        <v>141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150</v>
      </c>
      <c r="AU135" s="244" t="s">
        <v>81</v>
      </c>
      <c r="AV135" s="13" t="s">
        <v>81</v>
      </c>
      <c r="AW135" s="13" t="s">
        <v>33</v>
      </c>
      <c r="AX135" s="13" t="s">
        <v>79</v>
      </c>
      <c r="AY135" s="244" t="s">
        <v>135</v>
      </c>
    </row>
    <row r="136" s="2" customFormat="1" ht="16.5" customHeight="1">
      <c r="A136" s="39"/>
      <c r="B136" s="40"/>
      <c r="C136" s="213" t="s">
        <v>192</v>
      </c>
      <c r="D136" s="213" t="s">
        <v>137</v>
      </c>
      <c r="E136" s="214" t="s">
        <v>193</v>
      </c>
      <c r="F136" s="215" t="s">
        <v>194</v>
      </c>
      <c r="G136" s="216" t="s">
        <v>140</v>
      </c>
      <c r="H136" s="217">
        <v>725.10000000000002</v>
      </c>
      <c r="I136" s="218"/>
      <c r="J136" s="219">
        <f>ROUND(I136*H136,2)</f>
        <v>0</v>
      </c>
      <c r="K136" s="215" t="s">
        <v>141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0.44</v>
      </c>
      <c r="T136" s="223">
        <f>S136*H136</f>
        <v>319.04400000000004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142</v>
      </c>
      <c r="AT136" s="224" t="s">
        <v>137</v>
      </c>
      <c r="AU136" s="224" t="s">
        <v>81</v>
      </c>
      <c r="AY136" s="18" t="s">
        <v>135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142</v>
      </c>
      <c r="BM136" s="224" t="s">
        <v>195</v>
      </c>
    </row>
    <row r="137" s="2" customFormat="1">
      <c r="A137" s="39"/>
      <c r="B137" s="40"/>
      <c r="C137" s="41"/>
      <c r="D137" s="226" t="s">
        <v>144</v>
      </c>
      <c r="E137" s="41"/>
      <c r="F137" s="227" t="s">
        <v>196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81</v>
      </c>
    </row>
    <row r="138" s="2" customFormat="1">
      <c r="A138" s="39"/>
      <c r="B138" s="40"/>
      <c r="C138" s="41"/>
      <c r="D138" s="231" t="s">
        <v>146</v>
      </c>
      <c r="E138" s="41"/>
      <c r="F138" s="232" t="s">
        <v>197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81</v>
      </c>
    </row>
    <row r="139" s="2" customFormat="1">
      <c r="A139" s="39"/>
      <c r="B139" s="40"/>
      <c r="C139" s="41"/>
      <c r="D139" s="226" t="s">
        <v>148</v>
      </c>
      <c r="E139" s="41"/>
      <c r="F139" s="233" t="s">
        <v>174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148</v>
      </c>
      <c r="AU139" s="18" t="s">
        <v>81</v>
      </c>
    </row>
    <row r="140" s="13" customFormat="1">
      <c r="A140" s="13"/>
      <c r="B140" s="234"/>
      <c r="C140" s="235"/>
      <c r="D140" s="226" t="s">
        <v>150</v>
      </c>
      <c r="E140" s="236" t="s">
        <v>19</v>
      </c>
      <c r="F140" s="237" t="s">
        <v>198</v>
      </c>
      <c r="G140" s="235"/>
      <c r="H140" s="238">
        <v>574.60000000000002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150</v>
      </c>
      <c r="AU140" s="244" t="s">
        <v>81</v>
      </c>
      <c r="AV140" s="13" t="s">
        <v>81</v>
      </c>
      <c r="AW140" s="13" t="s">
        <v>33</v>
      </c>
      <c r="AX140" s="13" t="s">
        <v>72</v>
      </c>
      <c r="AY140" s="244" t="s">
        <v>135</v>
      </c>
    </row>
    <row r="141" s="13" customFormat="1">
      <c r="A141" s="13"/>
      <c r="B141" s="234"/>
      <c r="C141" s="235"/>
      <c r="D141" s="226" t="s">
        <v>150</v>
      </c>
      <c r="E141" s="236" t="s">
        <v>19</v>
      </c>
      <c r="F141" s="237" t="s">
        <v>199</v>
      </c>
      <c r="G141" s="235"/>
      <c r="H141" s="238">
        <v>57.5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150</v>
      </c>
      <c r="AU141" s="244" t="s">
        <v>81</v>
      </c>
      <c r="AV141" s="13" t="s">
        <v>81</v>
      </c>
      <c r="AW141" s="13" t="s">
        <v>33</v>
      </c>
      <c r="AX141" s="13" t="s">
        <v>72</v>
      </c>
      <c r="AY141" s="244" t="s">
        <v>135</v>
      </c>
    </row>
    <row r="142" s="13" customFormat="1">
      <c r="A142" s="13"/>
      <c r="B142" s="234"/>
      <c r="C142" s="235"/>
      <c r="D142" s="226" t="s">
        <v>150</v>
      </c>
      <c r="E142" s="236" t="s">
        <v>19</v>
      </c>
      <c r="F142" s="237" t="s">
        <v>200</v>
      </c>
      <c r="G142" s="235"/>
      <c r="H142" s="238">
        <v>93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150</v>
      </c>
      <c r="AU142" s="244" t="s">
        <v>81</v>
      </c>
      <c r="AV142" s="13" t="s">
        <v>81</v>
      </c>
      <c r="AW142" s="13" t="s">
        <v>33</v>
      </c>
      <c r="AX142" s="13" t="s">
        <v>72</v>
      </c>
      <c r="AY142" s="244" t="s">
        <v>135</v>
      </c>
    </row>
    <row r="143" s="14" customFormat="1">
      <c r="A143" s="14"/>
      <c r="B143" s="245"/>
      <c r="C143" s="246"/>
      <c r="D143" s="226" t="s">
        <v>150</v>
      </c>
      <c r="E143" s="247" t="s">
        <v>19</v>
      </c>
      <c r="F143" s="248" t="s">
        <v>153</v>
      </c>
      <c r="G143" s="246"/>
      <c r="H143" s="249">
        <v>725.10000000000002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150</v>
      </c>
      <c r="AU143" s="255" t="s">
        <v>81</v>
      </c>
      <c r="AV143" s="14" t="s">
        <v>142</v>
      </c>
      <c r="AW143" s="14" t="s">
        <v>33</v>
      </c>
      <c r="AX143" s="14" t="s">
        <v>79</v>
      </c>
      <c r="AY143" s="255" t="s">
        <v>135</v>
      </c>
    </row>
    <row r="144" s="2" customFormat="1" ht="16.5" customHeight="1">
      <c r="A144" s="39"/>
      <c r="B144" s="40"/>
      <c r="C144" s="213" t="s">
        <v>201</v>
      </c>
      <c r="D144" s="213" t="s">
        <v>137</v>
      </c>
      <c r="E144" s="214" t="s">
        <v>202</v>
      </c>
      <c r="F144" s="215" t="s">
        <v>203</v>
      </c>
      <c r="G144" s="216" t="s">
        <v>140</v>
      </c>
      <c r="H144" s="217">
        <v>305.39999999999998</v>
      </c>
      <c r="I144" s="218"/>
      <c r="J144" s="219">
        <f>ROUND(I144*H144,2)</f>
        <v>0</v>
      </c>
      <c r="K144" s="215" t="s">
        <v>141</v>
      </c>
      <c r="L144" s="45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0.57999999999999996</v>
      </c>
      <c r="T144" s="223">
        <f>S144*H144</f>
        <v>177.13199999999998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142</v>
      </c>
      <c r="AT144" s="224" t="s">
        <v>137</v>
      </c>
      <c r="AU144" s="224" t="s">
        <v>81</v>
      </c>
      <c r="AY144" s="18" t="s">
        <v>135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142</v>
      </c>
      <c r="BM144" s="224" t="s">
        <v>204</v>
      </c>
    </row>
    <row r="145" s="2" customFormat="1">
      <c r="A145" s="39"/>
      <c r="B145" s="40"/>
      <c r="C145" s="41"/>
      <c r="D145" s="226" t="s">
        <v>144</v>
      </c>
      <c r="E145" s="41"/>
      <c r="F145" s="227" t="s">
        <v>205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144</v>
      </c>
      <c r="AU145" s="18" t="s">
        <v>81</v>
      </c>
    </row>
    <row r="146" s="2" customFormat="1">
      <c r="A146" s="39"/>
      <c r="B146" s="40"/>
      <c r="C146" s="41"/>
      <c r="D146" s="231" t="s">
        <v>146</v>
      </c>
      <c r="E146" s="41"/>
      <c r="F146" s="232" t="s">
        <v>206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81</v>
      </c>
    </row>
    <row r="147" s="2" customFormat="1">
      <c r="A147" s="39"/>
      <c r="B147" s="40"/>
      <c r="C147" s="41"/>
      <c r="D147" s="226" t="s">
        <v>148</v>
      </c>
      <c r="E147" s="41"/>
      <c r="F147" s="233" t="s">
        <v>174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148</v>
      </c>
      <c r="AU147" s="18" t="s">
        <v>81</v>
      </c>
    </row>
    <row r="148" s="13" customFormat="1">
      <c r="A148" s="13"/>
      <c r="B148" s="234"/>
      <c r="C148" s="235"/>
      <c r="D148" s="226" t="s">
        <v>150</v>
      </c>
      <c r="E148" s="236" t="s">
        <v>19</v>
      </c>
      <c r="F148" s="237" t="s">
        <v>207</v>
      </c>
      <c r="G148" s="235"/>
      <c r="H148" s="238">
        <v>32.100000000000001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150</v>
      </c>
      <c r="AU148" s="244" t="s">
        <v>81</v>
      </c>
      <c r="AV148" s="13" t="s">
        <v>81</v>
      </c>
      <c r="AW148" s="13" t="s">
        <v>33</v>
      </c>
      <c r="AX148" s="13" t="s">
        <v>72</v>
      </c>
      <c r="AY148" s="244" t="s">
        <v>135</v>
      </c>
    </row>
    <row r="149" s="13" customFormat="1">
      <c r="A149" s="13"/>
      <c r="B149" s="234"/>
      <c r="C149" s="235"/>
      <c r="D149" s="226" t="s">
        <v>150</v>
      </c>
      <c r="E149" s="236" t="s">
        <v>19</v>
      </c>
      <c r="F149" s="237" t="s">
        <v>208</v>
      </c>
      <c r="G149" s="235"/>
      <c r="H149" s="238">
        <v>184.30000000000001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150</v>
      </c>
      <c r="AU149" s="244" t="s">
        <v>81</v>
      </c>
      <c r="AV149" s="13" t="s">
        <v>81</v>
      </c>
      <c r="AW149" s="13" t="s">
        <v>33</v>
      </c>
      <c r="AX149" s="13" t="s">
        <v>72</v>
      </c>
      <c r="AY149" s="244" t="s">
        <v>135</v>
      </c>
    </row>
    <row r="150" s="13" customFormat="1">
      <c r="A150" s="13"/>
      <c r="B150" s="234"/>
      <c r="C150" s="235"/>
      <c r="D150" s="226" t="s">
        <v>150</v>
      </c>
      <c r="E150" s="236" t="s">
        <v>19</v>
      </c>
      <c r="F150" s="237" t="s">
        <v>209</v>
      </c>
      <c r="G150" s="235"/>
      <c r="H150" s="238">
        <v>89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150</v>
      </c>
      <c r="AU150" s="244" t="s">
        <v>81</v>
      </c>
      <c r="AV150" s="13" t="s">
        <v>81</v>
      </c>
      <c r="AW150" s="13" t="s">
        <v>33</v>
      </c>
      <c r="AX150" s="13" t="s">
        <v>72</v>
      </c>
      <c r="AY150" s="244" t="s">
        <v>135</v>
      </c>
    </row>
    <row r="151" s="14" customFormat="1">
      <c r="A151" s="14"/>
      <c r="B151" s="245"/>
      <c r="C151" s="246"/>
      <c r="D151" s="226" t="s">
        <v>150</v>
      </c>
      <c r="E151" s="247" t="s">
        <v>19</v>
      </c>
      <c r="F151" s="248" t="s">
        <v>153</v>
      </c>
      <c r="G151" s="246"/>
      <c r="H151" s="249">
        <v>305.39999999999998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150</v>
      </c>
      <c r="AU151" s="255" t="s">
        <v>81</v>
      </c>
      <c r="AV151" s="14" t="s">
        <v>142</v>
      </c>
      <c r="AW151" s="14" t="s">
        <v>33</v>
      </c>
      <c r="AX151" s="14" t="s">
        <v>79</v>
      </c>
      <c r="AY151" s="255" t="s">
        <v>135</v>
      </c>
    </row>
    <row r="152" s="2" customFormat="1" ht="16.5" customHeight="1">
      <c r="A152" s="39"/>
      <c r="B152" s="40"/>
      <c r="C152" s="213" t="s">
        <v>210</v>
      </c>
      <c r="D152" s="213" t="s">
        <v>137</v>
      </c>
      <c r="E152" s="214" t="s">
        <v>211</v>
      </c>
      <c r="F152" s="215" t="s">
        <v>212</v>
      </c>
      <c r="G152" s="216" t="s">
        <v>140</v>
      </c>
      <c r="H152" s="217">
        <v>30</v>
      </c>
      <c r="I152" s="218"/>
      <c r="J152" s="219">
        <f>ROUND(I152*H152,2)</f>
        <v>0</v>
      </c>
      <c r="K152" s="215" t="s">
        <v>141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0.75</v>
      </c>
      <c r="T152" s="223">
        <f>S152*H152</f>
        <v>22.5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142</v>
      </c>
      <c r="AT152" s="224" t="s">
        <v>137</v>
      </c>
      <c r="AU152" s="224" t="s">
        <v>81</v>
      </c>
      <c r="AY152" s="18" t="s">
        <v>135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142</v>
      </c>
      <c r="BM152" s="224" t="s">
        <v>213</v>
      </c>
    </row>
    <row r="153" s="2" customFormat="1">
      <c r="A153" s="39"/>
      <c r="B153" s="40"/>
      <c r="C153" s="41"/>
      <c r="D153" s="226" t="s">
        <v>144</v>
      </c>
      <c r="E153" s="41"/>
      <c r="F153" s="227" t="s">
        <v>214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81</v>
      </c>
    </row>
    <row r="154" s="2" customFormat="1">
      <c r="A154" s="39"/>
      <c r="B154" s="40"/>
      <c r="C154" s="41"/>
      <c r="D154" s="231" t="s">
        <v>146</v>
      </c>
      <c r="E154" s="41"/>
      <c r="F154" s="232" t="s">
        <v>215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81</v>
      </c>
    </row>
    <row r="155" s="2" customFormat="1">
      <c r="A155" s="39"/>
      <c r="B155" s="40"/>
      <c r="C155" s="41"/>
      <c r="D155" s="226" t="s">
        <v>148</v>
      </c>
      <c r="E155" s="41"/>
      <c r="F155" s="233" t="s">
        <v>174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148</v>
      </c>
      <c r="AU155" s="18" t="s">
        <v>81</v>
      </c>
    </row>
    <row r="156" s="13" customFormat="1">
      <c r="A156" s="13"/>
      <c r="B156" s="234"/>
      <c r="C156" s="235"/>
      <c r="D156" s="226" t="s">
        <v>150</v>
      </c>
      <c r="E156" s="236" t="s">
        <v>19</v>
      </c>
      <c r="F156" s="237" t="s">
        <v>216</v>
      </c>
      <c r="G156" s="235"/>
      <c r="H156" s="238">
        <v>30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150</v>
      </c>
      <c r="AU156" s="244" t="s">
        <v>81</v>
      </c>
      <c r="AV156" s="13" t="s">
        <v>81</v>
      </c>
      <c r="AW156" s="13" t="s">
        <v>33</v>
      </c>
      <c r="AX156" s="13" t="s">
        <v>79</v>
      </c>
      <c r="AY156" s="244" t="s">
        <v>135</v>
      </c>
    </row>
    <row r="157" s="2" customFormat="1" ht="16.5" customHeight="1">
      <c r="A157" s="39"/>
      <c r="B157" s="40"/>
      <c r="C157" s="213" t="s">
        <v>217</v>
      </c>
      <c r="D157" s="213" t="s">
        <v>137</v>
      </c>
      <c r="E157" s="214" t="s">
        <v>218</v>
      </c>
      <c r="F157" s="215" t="s">
        <v>219</v>
      </c>
      <c r="G157" s="216" t="s">
        <v>140</v>
      </c>
      <c r="H157" s="217">
        <v>8</v>
      </c>
      <c r="I157" s="218"/>
      <c r="J157" s="219">
        <f>ROUND(I157*H157,2)</f>
        <v>0</v>
      </c>
      <c r="K157" s="215" t="s">
        <v>141</v>
      </c>
      <c r="L157" s="45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0.35499999999999998</v>
      </c>
      <c r="T157" s="223">
        <f>S157*H157</f>
        <v>2.8399999999999999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142</v>
      </c>
      <c r="AT157" s="224" t="s">
        <v>137</v>
      </c>
      <c r="AU157" s="224" t="s">
        <v>81</v>
      </c>
      <c r="AY157" s="18" t="s">
        <v>135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142</v>
      </c>
      <c r="BM157" s="224" t="s">
        <v>220</v>
      </c>
    </row>
    <row r="158" s="2" customFormat="1">
      <c r="A158" s="39"/>
      <c r="B158" s="40"/>
      <c r="C158" s="41"/>
      <c r="D158" s="226" t="s">
        <v>144</v>
      </c>
      <c r="E158" s="41"/>
      <c r="F158" s="227" t="s">
        <v>221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144</v>
      </c>
      <c r="AU158" s="18" t="s">
        <v>81</v>
      </c>
    </row>
    <row r="159" s="2" customFormat="1">
      <c r="A159" s="39"/>
      <c r="B159" s="40"/>
      <c r="C159" s="41"/>
      <c r="D159" s="231" t="s">
        <v>146</v>
      </c>
      <c r="E159" s="41"/>
      <c r="F159" s="232" t="s">
        <v>222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81</v>
      </c>
    </row>
    <row r="160" s="2" customFormat="1">
      <c r="A160" s="39"/>
      <c r="B160" s="40"/>
      <c r="C160" s="41"/>
      <c r="D160" s="226" t="s">
        <v>148</v>
      </c>
      <c r="E160" s="41"/>
      <c r="F160" s="233" t="s">
        <v>223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81</v>
      </c>
    </row>
    <row r="161" s="13" customFormat="1">
      <c r="A161" s="13"/>
      <c r="B161" s="234"/>
      <c r="C161" s="235"/>
      <c r="D161" s="226" t="s">
        <v>150</v>
      </c>
      <c r="E161" s="236" t="s">
        <v>19</v>
      </c>
      <c r="F161" s="237" t="s">
        <v>224</v>
      </c>
      <c r="G161" s="235"/>
      <c r="H161" s="238">
        <v>8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150</v>
      </c>
      <c r="AU161" s="244" t="s">
        <v>81</v>
      </c>
      <c r="AV161" s="13" t="s">
        <v>81</v>
      </c>
      <c r="AW161" s="13" t="s">
        <v>33</v>
      </c>
      <c r="AX161" s="13" t="s">
        <v>79</v>
      </c>
      <c r="AY161" s="244" t="s">
        <v>135</v>
      </c>
    </row>
    <row r="162" s="2" customFormat="1" ht="16.5" customHeight="1">
      <c r="A162" s="39"/>
      <c r="B162" s="40"/>
      <c r="C162" s="213" t="s">
        <v>225</v>
      </c>
      <c r="D162" s="213" t="s">
        <v>137</v>
      </c>
      <c r="E162" s="214" t="s">
        <v>226</v>
      </c>
      <c r="F162" s="215" t="s">
        <v>227</v>
      </c>
      <c r="G162" s="216" t="s">
        <v>228</v>
      </c>
      <c r="H162" s="217">
        <v>47.5</v>
      </c>
      <c r="I162" s="218"/>
      <c r="J162" s="219">
        <f>ROUND(I162*H162,2)</f>
        <v>0</v>
      </c>
      <c r="K162" s="215" t="s">
        <v>141</v>
      </c>
      <c r="L162" s="45"/>
      <c r="M162" s="220" t="s">
        <v>19</v>
      </c>
      <c r="N162" s="221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0.28999999999999998</v>
      </c>
      <c r="T162" s="223">
        <f>S162*H162</f>
        <v>13.774999999999999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142</v>
      </c>
      <c r="AT162" s="224" t="s">
        <v>137</v>
      </c>
      <c r="AU162" s="224" t="s">
        <v>81</v>
      </c>
      <c r="AY162" s="18" t="s">
        <v>135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142</v>
      </c>
      <c r="BM162" s="224" t="s">
        <v>229</v>
      </c>
    </row>
    <row r="163" s="2" customFormat="1">
      <c r="A163" s="39"/>
      <c r="B163" s="40"/>
      <c r="C163" s="41"/>
      <c r="D163" s="226" t="s">
        <v>144</v>
      </c>
      <c r="E163" s="41"/>
      <c r="F163" s="227" t="s">
        <v>230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144</v>
      </c>
      <c r="AU163" s="18" t="s">
        <v>81</v>
      </c>
    </row>
    <row r="164" s="2" customFormat="1">
      <c r="A164" s="39"/>
      <c r="B164" s="40"/>
      <c r="C164" s="41"/>
      <c r="D164" s="231" t="s">
        <v>146</v>
      </c>
      <c r="E164" s="41"/>
      <c r="F164" s="232" t="s">
        <v>231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81</v>
      </c>
    </row>
    <row r="165" s="2" customFormat="1">
      <c r="A165" s="39"/>
      <c r="B165" s="40"/>
      <c r="C165" s="41"/>
      <c r="D165" s="226" t="s">
        <v>148</v>
      </c>
      <c r="E165" s="41"/>
      <c r="F165" s="233" t="s">
        <v>232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148</v>
      </c>
      <c r="AU165" s="18" t="s">
        <v>81</v>
      </c>
    </row>
    <row r="166" s="13" customFormat="1">
      <c r="A166" s="13"/>
      <c r="B166" s="234"/>
      <c r="C166" s="235"/>
      <c r="D166" s="226" t="s">
        <v>150</v>
      </c>
      <c r="E166" s="236" t="s">
        <v>19</v>
      </c>
      <c r="F166" s="237" t="s">
        <v>233</v>
      </c>
      <c r="G166" s="235"/>
      <c r="H166" s="238">
        <v>47.5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150</v>
      </c>
      <c r="AU166" s="244" t="s">
        <v>81</v>
      </c>
      <c r="AV166" s="13" t="s">
        <v>81</v>
      </c>
      <c r="AW166" s="13" t="s">
        <v>33</v>
      </c>
      <c r="AX166" s="13" t="s">
        <v>79</v>
      </c>
      <c r="AY166" s="244" t="s">
        <v>135</v>
      </c>
    </row>
    <row r="167" s="2" customFormat="1" ht="16.5" customHeight="1">
      <c r="A167" s="39"/>
      <c r="B167" s="40"/>
      <c r="C167" s="213" t="s">
        <v>234</v>
      </c>
      <c r="D167" s="213" t="s">
        <v>137</v>
      </c>
      <c r="E167" s="214" t="s">
        <v>235</v>
      </c>
      <c r="F167" s="215" t="s">
        <v>236</v>
      </c>
      <c r="G167" s="216" t="s">
        <v>228</v>
      </c>
      <c r="H167" s="217">
        <v>590</v>
      </c>
      <c r="I167" s="218"/>
      <c r="J167" s="219">
        <f>ROUND(I167*H167,2)</f>
        <v>0</v>
      </c>
      <c r="K167" s="215" t="s">
        <v>141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0.20499999999999999</v>
      </c>
      <c r="T167" s="223">
        <f>S167*H167</f>
        <v>120.94999999999999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142</v>
      </c>
      <c r="AT167" s="224" t="s">
        <v>137</v>
      </c>
      <c r="AU167" s="224" t="s">
        <v>81</v>
      </c>
      <c r="AY167" s="18" t="s">
        <v>135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142</v>
      </c>
      <c r="BM167" s="224" t="s">
        <v>237</v>
      </c>
    </row>
    <row r="168" s="2" customFormat="1">
      <c r="A168" s="39"/>
      <c r="B168" s="40"/>
      <c r="C168" s="41"/>
      <c r="D168" s="226" t="s">
        <v>144</v>
      </c>
      <c r="E168" s="41"/>
      <c r="F168" s="227" t="s">
        <v>238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144</v>
      </c>
      <c r="AU168" s="18" t="s">
        <v>81</v>
      </c>
    </row>
    <row r="169" s="2" customFormat="1">
      <c r="A169" s="39"/>
      <c r="B169" s="40"/>
      <c r="C169" s="41"/>
      <c r="D169" s="231" t="s">
        <v>146</v>
      </c>
      <c r="E169" s="41"/>
      <c r="F169" s="232" t="s">
        <v>239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81</v>
      </c>
    </row>
    <row r="170" s="2" customFormat="1">
      <c r="A170" s="39"/>
      <c r="B170" s="40"/>
      <c r="C170" s="41"/>
      <c r="D170" s="226" t="s">
        <v>148</v>
      </c>
      <c r="E170" s="41"/>
      <c r="F170" s="233" t="s">
        <v>232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148</v>
      </c>
      <c r="AU170" s="18" t="s">
        <v>81</v>
      </c>
    </row>
    <row r="171" s="13" customFormat="1">
      <c r="A171" s="13"/>
      <c r="B171" s="234"/>
      <c r="C171" s="235"/>
      <c r="D171" s="226" t="s">
        <v>150</v>
      </c>
      <c r="E171" s="236" t="s">
        <v>19</v>
      </c>
      <c r="F171" s="237" t="s">
        <v>240</v>
      </c>
      <c r="G171" s="235"/>
      <c r="H171" s="238">
        <v>590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150</v>
      </c>
      <c r="AU171" s="244" t="s">
        <v>81</v>
      </c>
      <c r="AV171" s="13" t="s">
        <v>81</v>
      </c>
      <c r="AW171" s="13" t="s">
        <v>33</v>
      </c>
      <c r="AX171" s="13" t="s">
        <v>79</v>
      </c>
      <c r="AY171" s="244" t="s">
        <v>135</v>
      </c>
    </row>
    <row r="172" s="2" customFormat="1" ht="21.75" customHeight="1">
      <c r="A172" s="39"/>
      <c r="B172" s="40"/>
      <c r="C172" s="213" t="s">
        <v>241</v>
      </c>
      <c r="D172" s="213" t="s">
        <v>137</v>
      </c>
      <c r="E172" s="214" t="s">
        <v>242</v>
      </c>
      <c r="F172" s="215" t="s">
        <v>243</v>
      </c>
      <c r="G172" s="216" t="s">
        <v>244</v>
      </c>
      <c r="H172" s="217">
        <v>210.34399999999999</v>
      </c>
      <c r="I172" s="218"/>
      <c r="J172" s="219">
        <f>ROUND(I172*H172,2)</f>
        <v>0</v>
      </c>
      <c r="K172" s="215" t="s">
        <v>141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142</v>
      </c>
      <c r="AT172" s="224" t="s">
        <v>137</v>
      </c>
      <c r="AU172" s="224" t="s">
        <v>81</v>
      </c>
      <c r="AY172" s="18" t="s">
        <v>135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142</v>
      </c>
      <c r="BM172" s="224" t="s">
        <v>245</v>
      </c>
    </row>
    <row r="173" s="2" customFormat="1">
      <c r="A173" s="39"/>
      <c r="B173" s="40"/>
      <c r="C173" s="41"/>
      <c r="D173" s="226" t="s">
        <v>144</v>
      </c>
      <c r="E173" s="41"/>
      <c r="F173" s="227" t="s">
        <v>246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81</v>
      </c>
    </row>
    <row r="174" s="2" customFormat="1">
      <c r="A174" s="39"/>
      <c r="B174" s="40"/>
      <c r="C174" s="41"/>
      <c r="D174" s="231" t="s">
        <v>146</v>
      </c>
      <c r="E174" s="41"/>
      <c r="F174" s="232" t="s">
        <v>247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81</v>
      </c>
    </row>
    <row r="175" s="2" customFormat="1">
      <c r="A175" s="39"/>
      <c r="B175" s="40"/>
      <c r="C175" s="41"/>
      <c r="D175" s="226" t="s">
        <v>148</v>
      </c>
      <c r="E175" s="41"/>
      <c r="F175" s="233" t="s">
        <v>248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148</v>
      </c>
      <c r="AU175" s="18" t="s">
        <v>81</v>
      </c>
    </row>
    <row r="176" s="13" customFormat="1">
      <c r="A176" s="13"/>
      <c r="B176" s="234"/>
      <c r="C176" s="235"/>
      <c r="D176" s="226" t="s">
        <v>150</v>
      </c>
      <c r="E176" s="236" t="s">
        <v>19</v>
      </c>
      <c r="F176" s="237" t="s">
        <v>249</v>
      </c>
      <c r="G176" s="235"/>
      <c r="H176" s="238">
        <v>55.999000000000002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150</v>
      </c>
      <c r="AU176" s="244" t="s">
        <v>81</v>
      </c>
      <c r="AV176" s="13" t="s">
        <v>81</v>
      </c>
      <c r="AW176" s="13" t="s">
        <v>33</v>
      </c>
      <c r="AX176" s="13" t="s">
        <v>72</v>
      </c>
      <c r="AY176" s="244" t="s">
        <v>135</v>
      </c>
    </row>
    <row r="177" s="13" customFormat="1">
      <c r="A177" s="13"/>
      <c r="B177" s="234"/>
      <c r="C177" s="235"/>
      <c r="D177" s="226" t="s">
        <v>150</v>
      </c>
      <c r="E177" s="236" t="s">
        <v>19</v>
      </c>
      <c r="F177" s="237" t="s">
        <v>250</v>
      </c>
      <c r="G177" s="235"/>
      <c r="H177" s="238">
        <v>2.9249999999999998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150</v>
      </c>
      <c r="AU177" s="244" t="s">
        <v>81</v>
      </c>
      <c r="AV177" s="13" t="s">
        <v>81</v>
      </c>
      <c r="AW177" s="13" t="s">
        <v>33</v>
      </c>
      <c r="AX177" s="13" t="s">
        <v>72</v>
      </c>
      <c r="AY177" s="244" t="s">
        <v>135</v>
      </c>
    </row>
    <row r="178" s="13" customFormat="1">
      <c r="A178" s="13"/>
      <c r="B178" s="234"/>
      <c r="C178" s="235"/>
      <c r="D178" s="226" t="s">
        <v>150</v>
      </c>
      <c r="E178" s="236" t="s">
        <v>19</v>
      </c>
      <c r="F178" s="237" t="s">
        <v>251</v>
      </c>
      <c r="G178" s="235"/>
      <c r="H178" s="238">
        <v>22.420000000000002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150</v>
      </c>
      <c r="AU178" s="244" t="s">
        <v>81</v>
      </c>
      <c r="AV178" s="13" t="s">
        <v>81</v>
      </c>
      <c r="AW178" s="13" t="s">
        <v>33</v>
      </c>
      <c r="AX178" s="13" t="s">
        <v>72</v>
      </c>
      <c r="AY178" s="244" t="s">
        <v>135</v>
      </c>
    </row>
    <row r="179" s="13" customFormat="1">
      <c r="A179" s="13"/>
      <c r="B179" s="234"/>
      <c r="C179" s="235"/>
      <c r="D179" s="226" t="s">
        <v>150</v>
      </c>
      <c r="E179" s="236" t="s">
        <v>19</v>
      </c>
      <c r="F179" s="237" t="s">
        <v>252</v>
      </c>
      <c r="G179" s="235"/>
      <c r="H179" s="238">
        <v>129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150</v>
      </c>
      <c r="AU179" s="244" t="s">
        <v>81</v>
      </c>
      <c r="AV179" s="13" t="s">
        <v>81</v>
      </c>
      <c r="AW179" s="13" t="s">
        <v>33</v>
      </c>
      <c r="AX179" s="13" t="s">
        <v>72</v>
      </c>
      <c r="AY179" s="244" t="s">
        <v>135</v>
      </c>
    </row>
    <row r="180" s="14" customFormat="1">
      <c r="A180" s="14"/>
      <c r="B180" s="245"/>
      <c r="C180" s="246"/>
      <c r="D180" s="226" t="s">
        <v>150</v>
      </c>
      <c r="E180" s="247" t="s">
        <v>19</v>
      </c>
      <c r="F180" s="248" t="s">
        <v>153</v>
      </c>
      <c r="G180" s="246"/>
      <c r="H180" s="249">
        <v>210.34399999999999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150</v>
      </c>
      <c r="AU180" s="255" t="s">
        <v>81</v>
      </c>
      <c r="AV180" s="14" t="s">
        <v>142</v>
      </c>
      <c r="AW180" s="14" t="s">
        <v>33</v>
      </c>
      <c r="AX180" s="14" t="s">
        <v>79</v>
      </c>
      <c r="AY180" s="255" t="s">
        <v>135</v>
      </c>
    </row>
    <row r="181" s="2" customFormat="1" ht="16.5" customHeight="1">
      <c r="A181" s="39"/>
      <c r="B181" s="40"/>
      <c r="C181" s="213" t="s">
        <v>253</v>
      </c>
      <c r="D181" s="213" t="s">
        <v>137</v>
      </c>
      <c r="E181" s="214" t="s">
        <v>254</v>
      </c>
      <c r="F181" s="215" t="s">
        <v>255</v>
      </c>
      <c r="G181" s="216" t="s">
        <v>244</v>
      </c>
      <c r="H181" s="217">
        <v>210.34399999999999</v>
      </c>
      <c r="I181" s="218"/>
      <c r="J181" s="219">
        <f>ROUND(I181*H181,2)</f>
        <v>0</v>
      </c>
      <c r="K181" s="215" t="s">
        <v>141</v>
      </c>
      <c r="L181" s="45"/>
      <c r="M181" s="220" t="s">
        <v>19</v>
      </c>
      <c r="N181" s="221" t="s">
        <v>43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142</v>
      </c>
      <c r="AT181" s="224" t="s">
        <v>137</v>
      </c>
      <c r="AU181" s="224" t="s">
        <v>81</v>
      </c>
      <c r="AY181" s="18" t="s">
        <v>135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142</v>
      </c>
      <c r="BM181" s="224" t="s">
        <v>256</v>
      </c>
    </row>
    <row r="182" s="2" customFormat="1">
      <c r="A182" s="39"/>
      <c r="B182" s="40"/>
      <c r="C182" s="41"/>
      <c r="D182" s="226" t="s">
        <v>144</v>
      </c>
      <c r="E182" s="41"/>
      <c r="F182" s="227" t="s">
        <v>257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81</v>
      </c>
    </row>
    <row r="183" s="2" customFormat="1">
      <c r="A183" s="39"/>
      <c r="B183" s="40"/>
      <c r="C183" s="41"/>
      <c r="D183" s="231" t="s">
        <v>146</v>
      </c>
      <c r="E183" s="41"/>
      <c r="F183" s="232" t="s">
        <v>258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146</v>
      </c>
      <c r="AU183" s="18" t="s">
        <v>81</v>
      </c>
    </row>
    <row r="184" s="2" customFormat="1">
      <c r="A184" s="39"/>
      <c r="B184" s="40"/>
      <c r="C184" s="41"/>
      <c r="D184" s="226" t="s">
        <v>148</v>
      </c>
      <c r="E184" s="41"/>
      <c r="F184" s="233" t="s">
        <v>259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148</v>
      </c>
      <c r="AU184" s="18" t="s">
        <v>81</v>
      </c>
    </row>
    <row r="185" s="13" customFormat="1">
      <c r="A185" s="13"/>
      <c r="B185" s="234"/>
      <c r="C185" s="235"/>
      <c r="D185" s="226" t="s">
        <v>150</v>
      </c>
      <c r="E185" s="236" t="s">
        <v>19</v>
      </c>
      <c r="F185" s="237" t="s">
        <v>260</v>
      </c>
      <c r="G185" s="235"/>
      <c r="H185" s="238">
        <v>210.34399999999999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150</v>
      </c>
      <c r="AU185" s="244" t="s">
        <v>81</v>
      </c>
      <c r="AV185" s="13" t="s">
        <v>81</v>
      </c>
      <c r="AW185" s="13" t="s">
        <v>33</v>
      </c>
      <c r="AX185" s="13" t="s">
        <v>79</v>
      </c>
      <c r="AY185" s="244" t="s">
        <v>135</v>
      </c>
    </row>
    <row r="186" s="2" customFormat="1" ht="24.15" customHeight="1">
      <c r="A186" s="39"/>
      <c r="B186" s="40"/>
      <c r="C186" s="213" t="s">
        <v>8</v>
      </c>
      <c r="D186" s="213" t="s">
        <v>137</v>
      </c>
      <c r="E186" s="214" t="s">
        <v>261</v>
      </c>
      <c r="F186" s="215" t="s">
        <v>262</v>
      </c>
      <c r="G186" s="216" t="s">
        <v>244</v>
      </c>
      <c r="H186" s="217">
        <v>631.03200000000004</v>
      </c>
      <c r="I186" s="218"/>
      <c r="J186" s="219">
        <f>ROUND(I186*H186,2)</f>
        <v>0</v>
      </c>
      <c r="K186" s="215" t="s">
        <v>141</v>
      </c>
      <c r="L186" s="45"/>
      <c r="M186" s="220" t="s">
        <v>19</v>
      </c>
      <c r="N186" s="221" t="s">
        <v>43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142</v>
      </c>
      <c r="AT186" s="224" t="s">
        <v>137</v>
      </c>
      <c r="AU186" s="224" t="s">
        <v>81</v>
      </c>
      <c r="AY186" s="18" t="s">
        <v>135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142</v>
      </c>
      <c r="BM186" s="224" t="s">
        <v>263</v>
      </c>
    </row>
    <row r="187" s="2" customFormat="1">
      <c r="A187" s="39"/>
      <c r="B187" s="40"/>
      <c r="C187" s="41"/>
      <c r="D187" s="226" t="s">
        <v>144</v>
      </c>
      <c r="E187" s="41"/>
      <c r="F187" s="227" t="s">
        <v>264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144</v>
      </c>
      <c r="AU187" s="18" t="s">
        <v>81</v>
      </c>
    </row>
    <row r="188" s="2" customFormat="1">
      <c r="A188" s="39"/>
      <c r="B188" s="40"/>
      <c r="C188" s="41"/>
      <c r="D188" s="231" t="s">
        <v>146</v>
      </c>
      <c r="E188" s="41"/>
      <c r="F188" s="232" t="s">
        <v>265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81</v>
      </c>
    </row>
    <row r="189" s="2" customFormat="1">
      <c r="A189" s="39"/>
      <c r="B189" s="40"/>
      <c r="C189" s="41"/>
      <c r="D189" s="226" t="s">
        <v>148</v>
      </c>
      <c r="E189" s="41"/>
      <c r="F189" s="233" t="s">
        <v>259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148</v>
      </c>
      <c r="AU189" s="18" t="s">
        <v>81</v>
      </c>
    </row>
    <row r="190" s="13" customFormat="1">
      <c r="A190" s="13"/>
      <c r="B190" s="234"/>
      <c r="C190" s="235"/>
      <c r="D190" s="226" t="s">
        <v>150</v>
      </c>
      <c r="E190" s="236" t="s">
        <v>19</v>
      </c>
      <c r="F190" s="237" t="s">
        <v>266</v>
      </c>
      <c r="G190" s="235"/>
      <c r="H190" s="238">
        <v>631.03200000000004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150</v>
      </c>
      <c r="AU190" s="244" t="s">
        <v>81</v>
      </c>
      <c r="AV190" s="13" t="s">
        <v>81</v>
      </c>
      <c r="AW190" s="13" t="s">
        <v>33</v>
      </c>
      <c r="AX190" s="13" t="s">
        <v>79</v>
      </c>
      <c r="AY190" s="244" t="s">
        <v>135</v>
      </c>
    </row>
    <row r="191" s="2" customFormat="1" ht="16.5" customHeight="1">
      <c r="A191" s="39"/>
      <c r="B191" s="40"/>
      <c r="C191" s="213" t="s">
        <v>267</v>
      </c>
      <c r="D191" s="213" t="s">
        <v>137</v>
      </c>
      <c r="E191" s="214" t="s">
        <v>268</v>
      </c>
      <c r="F191" s="215" t="s">
        <v>269</v>
      </c>
      <c r="G191" s="216" t="s">
        <v>270</v>
      </c>
      <c r="H191" s="217">
        <v>378.61900000000003</v>
      </c>
      <c r="I191" s="218"/>
      <c r="J191" s="219">
        <f>ROUND(I191*H191,2)</f>
        <v>0</v>
      </c>
      <c r="K191" s="215" t="s">
        <v>141</v>
      </c>
      <c r="L191" s="45"/>
      <c r="M191" s="220" t="s">
        <v>19</v>
      </c>
      <c r="N191" s="221" t="s">
        <v>43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142</v>
      </c>
      <c r="AT191" s="224" t="s">
        <v>137</v>
      </c>
      <c r="AU191" s="224" t="s">
        <v>81</v>
      </c>
      <c r="AY191" s="18" t="s">
        <v>135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142</v>
      </c>
      <c r="BM191" s="224" t="s">
        <v>271</v>
      </c>
    </row>
    <row r="192" s="2" customFormat="1">
      <c r="A192" s="39"/>
      <c r="B192" s="40"/>
      <c r="C192" s="41"/>
      <c r="D192" s="226" t="s">
        <v>144</v>
      </c>
      <c r="E192" s="41"/>
      <c r="F192" s="227" t="s">
        <v>272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144</v>
      </c>
      <c r="AU192" s="18" t="s">
        <v>81</v>
      </c>
    </row>
    <row r="193" s="2" customFormat="1">
      <c r="A193" s="39"/>
      <c r="B193" s="40"/>
      <c r="C193" s="41"/>
      <c r="D193" s="231" t="s">
        <v>146</v>
      </c>
      <c r="E193" s="41"/>
      <c r="F193" s="232" t="s">
        <v>273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146</v>
      </c>
      <c r="AU193" s="18" t="s">
        <v>81</v>
      </c>
    </row>
    <row r="194" s="2" customFormat="1">
      <c r="A194" s="39"/>
      <c r="B194" s="40"/>
      <c r="C194" s="41"/>
      <c r="D194" s="226" t="s">
        <v>148</v>
      </c>
      <c r="E194" s="41"/>
      <c r="F194" s="233" t="s">
        <v>274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148</v>
      </c>
      <c r="AU194" s="18" t="s">
        <v>81</v>
      </c>
    </row>
    <row r="195" s="13" customFormat="1">
      <c r="A195" s="13"/>
      <c r="B195" s="234"/>
      <c r="C195" s="235"/>
      <c r="D195" s="226" t="s">
        <v>150</v>
      </c>
      <c r="E195" s="236" t="s">
        <v>19</v>
      </c>
      <c r="F195" s="237" t="s">
        <v>275</v>
      </c>
      <c r="G195" s="235"/>
      <c r="H195" s="238">
        <v>378.61900000000003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150</v>
      </c>
      <c r="AU195" s="244" t="s">
        <v>81</v>
      </c>
      <c r="AV195" s="13" t="s">
        <v>81</v>
      </c>
      <c r="AW195" s="13" t="s">
        <v>33</v>
      </c>
      <c r="AX195" s="13" t="s">
        <v>79</v>
      </c>
      <c r="AY195" s="244" t="s">
        <v>135</v>
      </c>
    </row>
    <row r="196" s="2" customFormat="1" ht="16.5" customHeight="1">
      <c r="A196" s="39"/>
      <c r="B196" s="40"/>
      <c r="C196" s="213" t="s">
        <v>276</v>
      </c>
      <c r="D196" s="213" t="s">
        <v>137</v>
      </c>
      <c r="E196" s="214" t="s">
        <v>277</v>
      </c>
      <c r="F196" s="215" t="s">
        <v>278</v>
      </c>
      <c r="G196" s="216" t="s">
        <v>244</v>
      </c>
      <c r="H196" s="217">
        <v>210.34399999999999</v>
      </c>
      <c r="I196" s="218"/>
      <c r="J196" s="219">
        <f>ROUND(I196*H196,2)</f>
        <v>0</v>
      </c>
      <c r="K196" s="215" t="s">
        <v>141</v>
      </c>
      <c r="L196" s="45"/>
      <c r="M196" s="220" t="s">
        <v>19</v>
      </c>
      <c r="N196" s="221" t="s">
        <v>43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142</v>
      </c>
      <c r="AT196" s="224" t="s">
        <v>137</v>
      </c>
      <c r="AU196" s="224" t="s">
        <v>81</v>
      </c>
      <c r="AY196" s="18" t="s">
        <v>135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79</v>
      </c>
      <c r="BK196" s="225">
        <f>ROUND(I196*H196,2)</f>
        <v>0</v>
      </c>
      <c r="BL196" s="18" t="s">
        <v>142</v>
      </c>
      <c r="BM196" s="224" t="s">
        <v>279</v>
      </c>
    </row>
    <row r="197" s="2" customFormat="1">
      <c r="A197" s="39"/>
      <c r="B197" s="40"/>
      <c r="C197" s="41"/>
      <c r="D197" s="226" t="s">
        <v>144</v>
      </c>
      <c r="E197" s="41"/>
      <c r="F197" s="227" t="s">
        <v>280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144</v>
      </c>
      <c r="AU197" s="18" t="s">
        <v>81</v>
      </c>
    </row>
    <row r="198" s="2" customFormat="1">
      <c r="A198" s="39"/>
      <c r="B198" s="40"/>
      <c r="C198" s="41"/>
      <c r="D198" s="231" t="s">
        <v>146</v>
      </c>
      <c r="E198" s="41"/>
      <c r="F198" s="232" t="s">
        <v>281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146</v>
      </c>
      <c r="AU198" s="18" t="s">
        <v>81</v>
      </c>
    </row>
    <row r="199" s="2" customFormat="1">
      <c r="A199" s="39"/>
      <c r="B199" s="40"/>
      <c r="C199" s="41"/>
      <c r="D199" s="226" t="s">
        <v>148</v>
      </c>
      <c r="E199" s="41"/>
      <c r="F199" s="233" t="s">
        <v>282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81</v>
      </c>
    </row>
    <row r="200" s="13" customFormat="1">
      <c r="A200" s="13"/>
      <c r="B200" s="234"/>
      <c r="C200" s="235"/>
      <c r="D200" s="226" t="s">
        <v>150</v>
      </c>
      <c r="E200" s="236" t="s">
        <v>19</v>
      </c>
      <c r="F200" s="237" t="s">
        <v>260</v>
      </c>
      <c r="G200" s="235"/>
      <c r="H200" s="238">
        <v>210.34399999999999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150</v>
      </c>
      <c r="AU200" s="244" t="s">
        <v>81</v>
      </c>
      <c r="AV200" s="13" t="s">
        <v>81</v>
      </c>
      <c r="AW200" s="13" t="s">
        <v>33</v>
      </c>
      <c r="AX200" s="13" t="s">
        <v>79</v>
      </c>
      <c r="AY200" s="244" t="s">
        <v>135</v>
      </c>
    </row>
    <row r="201" s="2" customFormat="1" ht="16.5" customHeight="1">
      <c r="A201" s="39"/>
      <c r="B201" s="40"/>
      <c r="C201" s="213" t="s">
        <v>283</v>
      </c>
      <c r="D201" s="213" t="s">
        <v>137</v>
      </c>
      <c r="E201" s="214" t="s">
        <v>284</v>
      </c>
      <c r="F201" s="215" t="s">
        <v>285</v>
      </c>
      <c r="G201" s="216" t="s">
        <v>140</v>
      </c>
      <c r="H201" s="217">
        <v>234</v>
      </c>
      <c r="I201" s="218"/>
      <c r="J201" s="219">
        <f>ROUND(I201*H201,2)</f>
        <v>0</v>
      </c>
      <c r="K201" s="215" t="s">
        <v>141</v>
      </c>
      <c r="L201" s="45"/>
      <c r="M201" s="220" t="s">
        <v>19</v>
      </c>
      <c r="N201" s="221" t="s">
        <v>43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142</v>
      </c>
      <c r="AT201" s="224" t="s">
        <v>137</v>
      </c>
      <c r="AU201" s="224" t="s">
        <v>81</v>
      </c>
      <c r="AY201" s="18" t="s">
        <v>135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79</v>
      </c>
      <c r="BK201" s="225">
        <f>ROUND(I201*H201,2)</f>
        <v>0</v>
      </c>
      <c r="BL201" s="18" t="s">
        <v>142</v>
      </c>
      <c r="BM201" s="224" t="s">
        <v>286</v>
      </c>
    </row>
    <row r="202" s="2" customFormat="1">
      <c r="A202" s="39"/>
      <c r="B202" s="40"/>
      <c r="C202" s="41"/>
      <c r="D202" s="226" t="s">
        <v>144</v>
      </c>
      <c r="E202" s="41"/>
      <c r="F202" s="227" t="s">
        <v>287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144</v>
      </c>
      <c r="AU202" s="18" t="s">
        <v>81</v>
      </c>
    </row>
    <row r="203" s="2" customFormat="1">
      <c r="A203" s="39"/>
      <c r="B203" s="40"/>
      <c r="C203" s="41"/>
      <c r="D203" s="231" t="s">
        <v>146</v>
      </c>
      <c r="E203" s="41"/>
      <c r="F203" s="232" t="s">
        <v>288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146</v>
      </c>
      <c r="AU203" s="18" t="s">
        <v>81</v>
      </c>
    </row>
    <row r="204" s="2" customFormat="1">
      <c r="A204" s="39"/>
      <c r="B204" s="40"/>
      <c r="C204" s="41"/>
      <c r="D204" s="226" t="s">
        <v>148</v>
      </c>
      <c r="E204" s="41"/>
      <c r="F204" s="233" t="s">
        <v>289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148</v>
      </c>
      <c r="AU204" s="18" t="s">
        <v>81</v>
      </c>
    </row>
    <row r="205" s="13" customFormat="1">
      <c r="A205" s="13"/>
      <c r="B205" s="234"/>
      <c r="C205" s="235"/>
      <c r="D205" s="226" t="s">
        <v>150</v>
      </c>
      <c r="E205" s="236" t="s">
        <v>19</v>
      </c>
      <c r="F205" s="237" t="s">
        <v>290</v>
      </c>
      <c r="G205" s="235"/>
      <c r="H205" s="238">
        <v>234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150</v>
      </c>
      <c r="AU205" s="244" t="s">
        <v>81</v>
      </c>
      <c r="AV205" s="13" t="s">
        <v>81</v>
      </c>
      <c r="AW205" s="13" t="s">
        <v>33</v>
      </c>
      <c r="AX205" s="13" t="s">
        <v>79</v>
      </c>
      <c r="AY205" s="244" t="s">
        <v>135</v>
      </c>
    </row>
    <row r="206" s="2" customFormat="1" ht="16.5" customHeight="1">
      <c r="A206" s="39"/>
      <c r="B206" s="40"/>
      <c r="C206" s="256" t="s">
        <v>291</v>
      </c>
      <c r="D206" s="256" t="s">
        <v>292</v>
      </c>
      <c r="E206" s="257" t="s">
        <v>293</v>
      </c>
      <c r="F206" s="258" t="s">
        <v>294</v>
      </c>
      <c r="G206" s="259" t="s">
        <v>270</v>
      </c>
      <c r="H206" s="260">
        <v>42.119999999999997</v>
      </c>
      <c r="I206" s="261"/>
      <c r="J206" s="262">
        <f>ROUND(I206*H206,2)</f>
        <v>0</v>
      </c>
      <c r="K206" s="258" t="s">
        <v>141</v>
      </c>
      <c r="L206" s="263"/>
      <c r="M206" s="264" t="s">
        <v>19</v>
      </c>
      <c r="N206" s="265" t="s">
        <v>43</v>
      </c>
      <c r="O206" s="85"/>
      <c r="P206" s="222">
        <f>O206*H206</f>
        <v>0</v>
      </c>
      <c r="Q206" s="222">
        <v>1</v>
      </c>
      <c r="R206" s="222">
        <f>Q206*H206</f>
        <v>42.119999999999997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201</v>
      </c>
      <c r="AT206" s="224" t="s">
        <v>292</v>
      </c>
      <c r="AU206" s="224" t="s">
        <v>81</v>
      </c>
      <c r="AY206" s="18" t="s">
        <v>135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79</v>
      </c>
      <c r="BK206" s="225">
        <f>ROUND(I206*H206,2)</f>
        <v>0</v>
      </c>
      <c r="BL206" s="18" t="s">
        <v>142</v>
      </c>
      <c r="BM206" s="224" t="s">
        <v>295</v>
      </c>
    </row>
    <row r="207" s="2" customFormat="1">
      <c r="A207" s="39"/>
      <c r="B207" s="40"/>
      <c r="C207" s="41"/>
      <c r="D207" s="226" t="s">
        <v>144</v>
      </c>
      <c r="E207" s="41"/>
      <c r="F207" s="227" t="s">
        <v>294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144</v>
      </c>
      <c r="AU207" s="18" t="s">
        <v>81</v>
      </c>
    </row>
    <row r="208" s="13" customFormat="1">
      <c r="A208" s="13"/>
      <c r="B208" s="234"/>
      <c r="C208" s="235"/>
      <c r="D208" s="226" t="s">
        <v>150</v>
      </c>
      <c r="E208" s="236" t="s">
        <v>19</v>
      </c>
      <c r="F208" s="237" t="s">
        <v>296</v>
      </c>
      <c r="G208" s="235"/>
      <c r="H208" s="238">
        <v>42.119999999999997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150</v>
      </c>
      <c r="AU208" s="244" t="s">
        <v>81</v>
      </c>
      <c r="AV208" s="13" t="s">
        <v>81</v>
      </c>
      <c r="AW208" s="13" t="s">
        <v>33</v>
      </c>
      <c r="AX208" s="13" t="s">
        <v>79</v>
      </c>
      <c r="AY208" s="244" t="s">
        <v>135</v>
      </c>
    </row>
    <row r="209" s="2" customFormat="1" ht="16.5" customHeight="1">
      <c r="A209" s="39"/>
      <c r="B209" s="40"/>
      <c r="C209" s="213" t="s">
        <v>297</v>
      </c>
      <c r="D209" s="213" t="s">
        <v>137</v>
      </c>
      <c r="E209" s="214" t="s">
        <v>298</v>
      </c>
      <c r="F209" s="215" t="s">
        <v>299</v>
      </c>
      <c r="G209" s="216" t="s">
        <v>140</v>
      </c>
      <c r="H209" s="217">
        <v>234</v>
      </c>
      <c r="I209" s="218"/>
      <c r="J209" s="219">
        <f>ROUND(I209*H209,2)</f>
        <v>0</v>
      </c>
      <c r="K209" s="215" t="s">
        <v>141</v>
      </c>
      <c r="L209" s="45"/>
      <c r="M209" s="220" t="s">
        <v>19</v>
      </c>
      <c r="N209" s="221" t="s">
        <v>43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142</v>
      </c>
      <c r="AT209" s="224" t="s">
        <v>137</v>
      </c>
      <c r="AU209" s="224" t="s">
        <v>81</v>
      </c>
      <c r="AY209" s="18" t="s">
        <v>135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79</v>
      </c>
      <c r="BK209" s="225">
        <f>ROUND(I209*H209,2)</f>
        <v>0</v>
      </c>
      <c r="BL209" s="18" t="s">
        <v>142</v>
      </c>
      <c r="BM209" s="224" t="s">
        <v>300</v>
      </c>
    </row>
    <row r="210" s="2" customFormat="1">
      <c r="A210" s="39"/>
      <c r="B210" s="40"/>
      <c r="C210" s="41"/>
      <c r="D210" s="226" t="s">
        <v>144</v>
      </c>
      <c r="E210" s="41"/>
      <c r="F210" s="227" t="s">
        <v>301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144</v>
      </c>
      <c r="AU210" s="18" t="s">
        <v>81</v>
      </c>
    </row>
    <row r="211" s="2" customFormat="1">
      <c r="A211" s="39"/>
      <c r="B211" s="40"/>
      <c r="C211" s="41"/>
      <c r="D211" s="231" t="s">
        <v>146</v>
      </c>
      <c r="E211" s="41"/>
      <c r="F211" s="232" t="s">
        <v>302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146</v>
      </c>
      <c r="AU211" s="18" t="s">
        <v>81</v>
      </c>
    </row>
    <row r="212" s="2" customFormat="1">
      <c r="A212" s="39"/>
      <c r="B212" s="40"/>
      <c r="C212" s="41"/>
      <c r="D212" s="226" t="s">
        <v>148</v>
      </c>
      <c r="E212" s="41"/>
      <c r="F212" s="233" t="s">
        <v>303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148</v>
      </c>
      <c r="AU212" s="18" t="s">
        <v>81</v>
      </c>
    </row>
    <row r="213" s="13" customFormat="1">
      <c r="A213" s="13"/>
      <c r="B213" s="234"/>
      <c r="C213" s="235"/>
      <c r="D213" s="226" t="s">
        <v>150</v>
      </c>
      <c r="E213" s="236" t="s">
        <v>19</v>
      </c>
      <c r="F213" s="237" t="s">
        <v>304</v>
      </c>
      <c r="G213" s="235"/>
      <c r="H213" s="238">
        <v>234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150</v>
      </c>
      <c r="AU213" s="244" t="s">
        <v>81</v>
      </c>
      <c r="AV213" s="13" t="s">
        <v>81</v>
      </c>
      <c r="AW213" s="13" t="s">
        <v>33</v>
      </c>
      <c r="AX213" s="13" t="s">
        <v>79</v>
      </c>
      <c r="AY213" s="244" t="s">
        <v>135</v>
      </c>
    </row>
    <row r="214" s="2" customFormat="1" ht="16.5" customHeight="1">
      <c r="A214" s="39"/>
      <c r="B214" s="40"/>
      <c r="C214" s="256" t="s">
        <v>7</v>
      </c>
      <c r="D214" s="256" t="s">
        <v>292</v>
      </c>
      <c r="E214" s="257" t="s">
        <v>305</v>
      </c>
      <c r="F214" s="258" t="s">
        <v>306</v>
      </c>
      <c r="G214" s="259" t="s">
        <v>307</v>
      </c>
      <c r="H214" s="260">
        <v>9.3599999999999994</v>
      </c>
      <c r="I214" s="261"/>
      <c r="J214" s="262">
        <f>ROUND(I214*H214,2)</f>
        <v>0</v>
      </c>
      <c r="K214" s="258" t="s">
        <v>141</v>
      </c>
      <c r="L214" s="263"/>
      <c r="M214" s="264" t="s">
        <v>19</v>
      </c>
      <c r="N214" s="265" t="s">
        <v>43</v>
      </c>
      <c r="O214" s="85"/>
      <c r="P214" s="222">
        <f>O214*H214</f>
        <v>0</v>
      </c>
      <c r="Q214" s="222">
        <v>0.001</v>
      </c>
      <c r="R214" s="222">
        <f>Q214*H214</f>
        <v>0.0093600000000000003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201</v>
      </c>
      <c r="AT214" s="224" t="s">
        <v>292</v>
      </c>
      <c r="AU214" s="224" t="s">
        <v>81</v>
      </c>
      <c r="AY214" s="18" t="s">
        <v>135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79</v>
      </c>
      <c r="BK214" s="225">
        <f>ROUND(I214*H214,2)</f>
        <v>0</v>
      </c>
      <c r="BL214" s="18" t="s">
        <v>142</v>
      </c>
      <c r="BM214" s="224" t="s">
        <v>308</v>
      </c>
    </row>
    <row r="215" s="2" customFormat="1">
      <c r="A215" s="39"/>
      <c r="B215" s="40"/>
      <c r="C215" s="41"/>
      <c r="D215" s="226" t="s">
        <v>144</v>
      </c>
      <c r="E215" s="41"/>
      <c r="F215" s="227" t="s">
        <v>306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144</v>
      </c>
      <c r="AU215" s="18" t="s">
        <v>81</v>
      </c>
    </row>
    <row r="216" s="13" customFormat="1">
      <c r="A216" s="13"/>
      <c r="B216" s="234"/>
      <c r="C216" s="235"/>
      <c r="D216" s="226" t="s">
        <v>150</v>
      </c>
      <c r="E216" s="236" t="s">
        <v>19</v>
      </c>
      <c r="F216" s="237" t="s">
        <v>309</v>
      </c>
      <c r="G216" s="235"/>
      <c r="H216" s="238">
        <v>9.3599999999999994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150</v>
      </c>
      <c r="AU216" s="244" t="s">
        <v>81</v>
      </c>
      <c r="AV216" s="13" t="s">
        <v>81</v>
      </c>
      <c r="AW216" s="13" t="s">
        <v>33</v>
      </c>
      <c r="AX216" s="13" t="s">
        <v>79</v>
      </c>
      <c r="AY216" s="244" t="s">
        <v>135</v>
      </c>
    </row>
    <row r="217" s="2" customFormat="1" ht="16.5" customHeight="1">
      <c r="A217" s="39"/>
      <c r="B217" s="40"/>
      <c r="C217" s="213" t="s">
        <v>310</v>
      </c>
      <c r="D217" s="213" t="s">
        <v>137</v>
      </c>
      <c r="E217" s="214" t="s">
        <v>311</v>
      </c>
      <c r="F217" s="215" t="s">
        <v>312</v>
      </c>
      <c r="G217" s="216" t="s">
        <v>140</v>
      </c>
      <c r="H217" s="217">
        <v>1219.5</v>
      </c>
      <c r="I217" s="218"/>
      <c r="J217" s="219">
        <f>ROUND(I217*H217,2)</f>
        <v>0</v>
      </c>
      <c r="K217" s="215" t="s">
        <v>141</v>
      </c>
      <c r="L217" s="45"/>
      <c r="M217" s="220" t="s">
        <v>19</v>
      </c>
      <c r="N217" s="221" t="s">
        <v>43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142</v>
      </c>
      <c r="AT217" s="224" t="s">
        <v>137</v>
      </c>
      <c r="AU217" s="224" t="s">
        <v>81</v>
      </c>
      <c r="AY217" s="18" t="s">
        <v>135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79</v>
      </c>
      <c r="BK217" s="225">
        <f>ROUND(I217*H217,2)</f>
        <v>0</v>
      </c>
      <c r="BL217" s="18" t="s">
        <v>142</v>
      </c>
      <c r="BM217" s="224" t="s">
        <v>313</v>
      </c>
    </row>
    <row r="218" s="2" customFormat="1">
      <c r="A218" s="39"/>
      <c r="B218" s="40"/>
      <c r="C218" s="41"/>
      <c r="D218" s="226" t="s">
        <v>144</v>
      </c>
      <c r="E218" s="41"/>
      <c r="F218" s="227" t="s">
        <v>314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81</v>
      </c>
    </row>
    <row r="219" s="2" customFormat="1">
      <c r="A219" s="39"/>
      <c r="B219" s="40"/>
      <c r="C219" s="41"/>
      <c r="D219" s="231" t="s">
        <v>146</v>
      </c>
      <c r="E219" s="41"/>
      <c r="F219" s="232" t="s">
        <v>315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81</v>
      </c>
    </row>
    <row r="220" s="2" customFormat="1">
      <c r="A220" s="39"/>
      <c r="B220" s="40"/>
      <c r="C220" s="41"/>
      <c r="D220" s="226" t="s">
        <v>148</v>
      </c>
      <c r="E220" s="41"/>
      <c r="F220" s="233" t="s">
        <v>316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148</v>
      </c>
      <c r="AU220" s="18" t="s">
        <v>81</v>
      </c>
    </row>
    <row r="221" s="13" customFormat="1">
      <c r="A221" s="13"/>
      <c r="B221" s="234"/>
      <c r="C221" s="235"/>
      <c r="D221" s="226" t="s">
        <v>150</v>
      </c>
      <c r="E221" s="236" t="s">
        <v>19</v>
      </c>
      <c r="F221" s="237" t="s">
        <v>317</v>
      </c>
      <c r="G221" s="235"/>
      <c r="H221" s="238">
        <v>1219.5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150</v>
      </c>
      <c r="AU221" s="244" t="s">
        <v>81</v>
      </c>
      <c r="AV221" s="13" t="s">
        <v>81</v>
      </c>
      <c r="AW221" s="13" t="s">
        <v>33</v>
      </c>
      <c r="AX221" s="13" t="s">
        <v>79</v>
      </c>
      <c r="AY221" s="244" t="s">
        <v>135</v>
      </c>
    </row>
    <row r="222" s="12" customFormat="1" ht="22.8" customHeight="1">
      <c r="A222" s="12"/>
      <c r="B222" s="197"/>
      <c r="C222" s="198"/>
      <c r="D222" s="199" t="s">
        <v>71</v>
      </c>
      <c r="E222" s="211" t="s">
        <v>160</v>
      </c>
      <c r="F222" s="211" t="s">
        <v>318</v>
      </c>
      <c r="G222" s="198"/>
      <c r="H222" s="198"/>
      <c r="I222" s="201"/>
      <c r="J222" s="212">
        <f>BK222</f>
        <v>0</v>
      </c>
      <c r="K222" s="198"/>
      <c r="L222" s="203"/>
      <c r="M222" s="204"/>
      <c r="N222" s="205"/>
      <c r="O222" s="205"/>
      <c r="P222" s="206">
        <f>SUM(P223:P227)</f>
        <v>0</v>
      </c>
      <c r="Q222" s="205"/>
      <c r="R222" s="206">
        <f>SUM(R223:R227)</f>
        <v>0.22908000000000001</v>
      </c>
      <c r="S222" s="205"/>
      <c r="T222" s="207">
        <f>SUM(T223:T227)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8" t="s">
        <v>79</v>
      </c>
      <c r="AT222" s="209" t="s">
        <v>71</v>
      </c>
      <c r="AU222" s="209" t="s">
        <v>79</v>
      </c>
      <c r="AY222" s="208" t="s">
        <v>135</v>
      </c>
      <c r="BK222" s="210">
        <f>SUM(BK223:BK227)</f>
        <v>0</v>
      </c>
    </row>
    <row r="223" s="2" customFormat="1" ht="16.5" customHeight="1">
      <c r="A223" s="39"/>
      <c r="B223" s="40"/>
      <c r="C223" s="213" t="s">
        <v>319</v>
      </c>
      <c r="D223" s="213" t="s">
        <v>137</v>
      </c>
      <c r="E223" s="214" t="s">
        <v>320</v>
      </c>
      <c r="F223" s="215" t="s">
        <v>321</v>
      </c>
      <c r="G223" s="216" t="s">
        <v>228</v>
      </c>
      <c r="H223" s="217">
        <v>6</v>
      </c>
      <c r="I223" s="218"/>
      <c r="J223" s="219">
        <f>ROUND(I223*H223,2)</f>
        <v>0</v>
      </c>
      <c r="K223" s="215" t="s">
        <v>141</v>
      </c>
      <c r="L223" s="45"/>
      <c r="M223" s="220" t="s">
        <v>19</v>
      </c>
      <c r="N223" s="221" t="s">
        <v>43</v>
      </c>
      <c r="O223" s="85"/>
      <c r="P223" s="222">
        <f>O223*H223</f>
        <v>0</v>
      </c>
      <c r="Q223" s="222">
        <v>0.038179999999999999</v>
      </c>
      <c r="R223" s="222">
        <f>Q223*H223</f>
        <v>0.22908000000000001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142</v>
      </c>
      <c r="AT223" s="224" t="s">
        <v>137</v>
      </c>
      <c r="AU223" s="224" t="s">
        <v>81</v>
      </c>
      <c r="AY223" s="18" t="s">
        <v>135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79</v>
      </c>
      <c r="BK223" s="225">
        <f>ROUND(I223*H223,2)</f>
        <v>0</v>
      </c>
      <c r="BL223" s="18" t="s">
        <v>142</v>
      </c>
      <c r="BM223" s="224" t="s">
        <v>322</v>
      </c>
    </row>
    <row r="224" s="2" customFormat="1">
      <c r="A224" s="39"/>
      <c r="B224" s="40"/>
      <c r="C224" s="41"/>
      <c r="D224" s="226" t="s">
        <v>144</v>
      </c>
      <c r="E224" s="41"/>
      <c r="F224" s="227" t="s">
        <v>321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144</v>
      </c>
      <c r="AU224" s="18" t="s">
        <v>81</v>
      </c>
    </row>
    <row r="225" s="2" customFormat="1">
      <c r="A225" s="39"/>
      <c r="B225" s="40"/>
      <c r="C225" s="41"/>
      <c r="D225" s="231" t="s">
        <v>146</v>
      </c>
      <c r="E225" s="41"/>
      <c r="F225" s="232" t="s">
        <v>323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81</v>
      </c>
    </row>
    <row r="226" s="2" customFormat="1">
      <c r="A226" s="39"/>
      <c r="B226" s="40"/>
      <c r="C226" s="41"/>
      <c r="D226" s="226" t="s">
        <v>148</v>
      </c>
      <c r="E226" s="41"/>
      <c r="F226" s="233" t="s">
        <v>324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148</v>
      </c>
      <c r="AU226" s="18" t="s">
        <v>81</v>
      </c>
    </row>
    <row r="227" s="13" customFormat="1">
      <c r="A227" s="13"/>
      <c r="B227" s="234"/>
      <c r="C227" s="235"/>
      <c r="D227" s="226" t="s">
        <v>150</v>
      </c>
      <c r="E227" s="236" t="s">
        <v>19</v>
      </c>
      <c r="F227" s="237" t="s">
        <v>325</v>
      </c>
      <c r="G227" s="235"/>
      <c r="H227" s="238">
        <v>6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150</v>
      </c>
      <c r="AU227" s="244" t="s">
        <v>81</v>
      </c>
      <c r="AV227" s="13" t="s">
        <v>81</v>
      </c>
      <c r="AW227" s="13" t="s">
        <v>33</v>
      </c>
      <c r="AX227" s="13" t="s">
        <v>79</v>
      </c>
      <c r="AY227" s="244" t="s">
        <v>135</v>
      </c>
    </row>
    <row r="228" s="12" customFormat="1" ht="22.8" customHeight="1">
      <c r="A228" s="12"/>
      <c r="B228" s="197"/>
      <c r="C228" s="198"/>
      <c r="D228" s="199" t="s">
        <v>71</v>
      </c>
      <c r="E228" s="211" t="s">
        <v>142</v>
      </c>
      <c r="F228" s="211" t="s">
        <v>326</v>
      </c>
      <c r="G228" s="198"/>
      <c r="H228" s="198"/>
      <c r="I228" s="201"/>
      <c r="J228" s="212">
        <f>BK228</f>
        <v>0</v>
      </c>
      <c r="K228" s="198"/>
      <c r="L228" s="203"/>
      <c r="M228" s="204"/>
      <c r="N228" s="205"/>
      <c r="O228" s="205"/>
      <c r="P228" s="206">
        <f>SUM(P229:P236)</f>
        <v>0</v>
      </c>
      <c r="Q228" s="205"/>
      <c r="R228" s="206">
        <f>SUM(R229:R236)</f>
        <v>0.53091999999999995</v>
      </c>
      <c r="S228" s="205"/>
      <c r="T228" s="207">
        <f>SUM(T229:T236)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79</v>
      </c>
      <c r="AT228" s="209" t="s">
        <v>71</v>
      </c>
      <c r="AU228" s="209" t="s">
        <v>79</v>
      </c>
      <c r="AY228" s="208" t="s">
        <v>135</v>
      </c>
      <c r="BK228" s="210">
        <f>SUM(BK229:BK236)</f>
        <v>0</v>
      </c>
    </row>
    <row r="229" s="2" customFormat="1" ht="16.5" customHeight="1">
      <c r="A229" s="39"/>
      <c r="B229" s="40"/>
      <c r="C229" s="213" t="s">
        <v>327</v>
      </c>
      <c r="D229" s="213" t="s">
        <v>137</v>
      </c>
      <c r="E229" s="214" t="s">
        <v>328</v>
      </c>
      <c r="F229" s="215" t="s">
        <v>329</v>
      </c>
      <c r="G229" s="216" t="s">
        <v>330</v>
      </c>
      <c r="H229" s="217">
        <v>1</v>
      </c>
      <c r="I229" s="218"/>
      <c r="J229" s="219">
        <f>ROUND(I229*H229,2)</f>
        <v>0</v>
      </c>
      <c r="K229" s="215" t="s">
        <v>19</v>
      </c>
      <c r="L229" s="45"/>
      <c r="M229" s="220" t="s">
        <v>19</v>
      </c>
      <c r="N229" s="221" t="s">
        <v>43</v>
      </c>
      <c r="O229" s="85"/>
      <c r="P229" s="222">
        <f>O229*H229</f>
        <v>0</v>
      </c>
      <c r="Q229" s="222">
        <v>0.24997</v>
      </c>
      <c r="R229" s="222">
        <f>Q229*H229</f>
        <v>0.24997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142</v>
      </c>
      <c r="AT229" s="224" t="s">
        <v>137</v>
      </c>
      <c r="AU229" s="224" t="s">
        <v>81</v>
      </c>
      <c r="AY229" s="18" t="s">
        <v>135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79</v>
      </c>
      <c r="BK229" s="225">
        <f>ROUND(I229*H229,2)</f>
        <v>0</v>
      </c>
      <c r="BL229" s="18" t="s">
        <v>142</v>
      </c>
      <c r="BM229" s="224" t="s">
        <v>331</v>
      </c>
    </row>
    <row r="230" s="2" customFormat="1">
      <c r="A230" s="39"/>
      <c r="B230" s="40"/>
      <c r="C230" s="41"/>
      <c r="D230" s="226" t="s">
        <v>144</v>
      </c>
      <c r="E230" s="41"/>
      <c r="F230" s="227" t="s">
        <v>329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144</v>
      </c>
      <c r="AU230" s="18" t="s">
        <v>81</v>
      </c>
    </row>
    <row r="231" s="2" customFormat="1">
      <c r="A231" s="39"/>
      <c r="B231" s="40"/>
      <c r="C231" s="41"/>
      <c r="D231" s="226" t="s">
        <v>148</v>
      </c>
      <c r="E231" s="41"/>
      <c r="F231" s="233" t="s">
        <v>332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148</v>
      </c>
      <c r="AU231" s="18" t="s">
        <v>81</v>
      </c>
    </row>
    <row r="232" s="2" customFormat="1" ht="16.5" customHeight="1">
      <c r="A232" s="39"/>
      <c r="B232" s="40"/>
      <c r="C232" s="213" t="s">
        <v>333</v>
      </c>
      <c r="D232" s="213" t="s">
        <v>137</v>
      </c>
      <c r="E232" s="214" t="s">
        <v>334</v>
      </c>
      <c r="F232" s="215" t="s">
        <v>335</v>
      </c>
      <c r="G232" s="216" t="s">
        <v>140</v>
      </c>
      <c r="H232" s="217">
        <v>1.5</v>
      </c>
      <c r="I232" s="218"/>
      <c r="J232" s="219">
        <f>ROUND(I232*H232,2)</f>
        <v>0</v>
      </c>
      <c r="K232" s="215" t="s">
        <v>141</v>
      </c>
      <c r="L232" s="45"/>
      <c r="M232" s="220" t="s">
        <v>19</v>
      </c>
      <c r="N232" s="221" t="s">
        <v>43</v>
      </c>
      <c r="O232" s="85"/>
      <c r="P232" s="222">
        <f>O232*H232</f>
        <v>0</v>
      </c>
      <c r="Q232" s="222">
        <v>0.18729999999999999</v>
      </c>
      <c r="R232" s="222">
        <f>Q232*H232</f>
        <v>0.28094999999999998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142</v>
      </c>
      <c r="AT232" s="224" t="s">
        <v>137</v>
      </c>
      <c r="AU232" s="224" t="s">
        <v>81</v>
      </c>
      <c r="AY232" s="18" t="s">
        <v>135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79</v>
      </c>
      <c r="BK232" s="225">
        <f>ROUND(I232*H232,2)</f>
        <v>0</v>
      </c>
      <c r="BL232" s="18" t="s">
        <v>142</v>
      </c>
      <c r="BM232" s="224" t="s">
        <v>336</v>
      </c>
    </row>
    <row r="233" s="2" customFormat="1">
      <c r="A233" s="39"/>
      <c r="B233" s="40"/>
      <c r="C233" s="41"/>
      <c r="D233" s="226" t="s">
        <v>144</v>
      </c>
      <c r="E233" s="41"/>
      <c r="F233" s="227" t="s">
        <v>337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144</v>
      </c>
      <c r="AU233" s="18" t="s">
        <v>81</v>
      </c>
    </row>
    <row r="234" s="2" customFormat="1">
      <c r="A234" s="39"/>
      <c r="B234" s="40"/>
      <c r="C234" s="41"/>
      <c r="D234" s="231" t="s">
        <v>146</v>
      </c>
      <c r="E234" s="41"/>
      <c r="F234" s="232" t="s">
        <v>338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146</v>
      </c>
      <c r="AU234" s="18" t="s">
        <v>81</v>
      </c>
    </row>
    <row r="235" s="2" customFormat="1">
      <c r="A235" s="39"/>
      <c r="B235" s="40"/>
      <c r="C235" s="41"/>
      <c r="D235" s="226" t="s">
        <v>148</v>
      </c>
      <c r="E235" s="41"/>
      <c r="F235" s="233" t="s">
        <v>339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148</v>
      </c>
      <c r="AU235" s="18" t="s">
        <v>81</v>
      </c>
    </row>
    <row r="236" s="13" customFormat="1">
      <c r="A236" s="13"/>
      <c r="B236" s="234"/>
      <c r="C236" s="235"/>
      <c r="D236" s="226" t="s">
        <v>150</v>
      </c>
      <c r="E236" s="236" t="s">
        <v>19</v>
      </c>
      <c r="F236" s="237" t="s">
        <v>340</v>
      </c>
      <c r="G236" s="235"/>
      <c r="H236" s="238">
        <v>1.5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150</v>
      </c>
      <c r="AU236" s="244" t="s">
        <v>81</v>
      </c>
      <c r="AV236" s="13" t="s">
        <v>81</v>
      </c>
      <c r="AW236" s="13" t="s">
        <v>33</v>
      </c>
      <c r="AX236" s="13" t="s">
        <v>79</v>
      </c>
      <c r="AY236" s="244" t="s">
        <v>135</v>
      </c>
    </row>
    <row r="237" s="12" customFormat="1" ht="22.8" customHeight="1">
      <c r="A237" s="12"/>
      <c r="B237" s="197"/>
      <c r="C237" s="198"/>
      <c r="D237" s="199" t="s">
        <v>71</v>
      </c>
      <c r="E237" s="211" t="s">
        <v>176</v>
      </c>
      <c r="F237" s="211" t="s">
        <v>341</v>
      </c>
      <c r="G237" s="198"/>
      <c r="H237" s="198"/>
      <c r="I237" s="201"/>
      <c r="J237" s="212">
        <f>BK237</f>
        <v>0</v>
      </c>
      <c r="K237" s="198"/>
      <c r="L237" s="203"/>
      <c r="M237" s="204"/>
      <c r="N237" s="205"/>
      <c r="O237" s="205"/>
      <c r="P237" s="206">
        <f>SUM(P238:P320)</f>
        <v>0</v>
      </c>
      <c r="Q237" s="205"/>
      <c r="R237" s="206">
        <f>SUM(R238:R320)</f>
        <v>511.03525000000002</v>
      </c>
      <c r="S237" s="205"/>
      <c r="T237" s="207">
        <f>SUM(T238:T320)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8" t="s">
        <v>79</v>
      </c>
      <c r="AT237" s="209" t="s">
        <v>71</v>
      </c>
      <c r="AU237" s="209" t="s">
        <v>79</v>
      </c>
      <c r="AY237" s="208" t="s">
        <v>135</v>
      </c>
      <c r="BK237" s="210">
        <f>SUM(BK238:BK320)</f>
        <v>0</v>
      </c>
    </row>
    <row r="238" s="2" customFormat="1" ht="16.5" customHeight="1">
      <c r="A238" s="39"/>
      <c r="B238" s="40"/>
      <c r="C238" s="213" t="s">
        <v>342</v>
      </c>
      <c r="D238" s="213" t="s">
        <v>137</v>
      </c>
      <c r="E238" s="214" t="s">
        <v>343</v>
      </c>
      <c r="F238" s="215" t="s">
        <v>344</v>
      </c>
      <c r="G238" s="216" t="s">
        <v>140</v>
      </c>
      <c r="H238" s="217">
        <v>95</v>
      </c>
      <c r="I238" s="218"/>
      <c r="J238" s="219">
        <f>ROUND(I238*H238,2)</f>
        <v>0</v>
      </c>
      <c r="K238" s="215" t="s">
        <v>141</v>
      </c>
      <c r="L238" s="45"/>
      <c r="M238" s="220" t="s">
        <v>19</v>
      </c>
      <c r="N238" s="221" t="s">
        <v>43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142</v>
      </c>
      <c r="AT238" s="224" t="s">
        <v>137</v>
      </c>
      <c r="AU238" s="224" t="s">
        <v>81</v>
      </c>
      <c r="AY238" s="18" t="s">
        <v>135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79</v>
      </c>
      <c r="BK238" s="225">
        <f>ROUND(I238*H238,2)</f>
        <v>0</v>
      </c>
      <c r="BL238" s="18" t="s">
        <v>142</v>
      </c>
      <c r="BM238" s="224" t="s">
        <v>345</v>
      </c>
    </row>
    <row r="239" s="2" customFormat="1">
      <c r="A239" s="39"/>
      <c r="B239" s="40"/>
      <c r="C239" s="41"/>
      <c r="D239" s="226" t="s">
        <v>144</v>
      </c>
      <c r="E239" s="41"/>
      <c r="F239" s="227" t="s">
        <v>346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144</v>
      </c>
      <c r="AU239" s="18" t="s">
        <v>81</v>
      </c>
    </row>
    <row r="240" s="2" customFormat="1">
      <c r="A240" s="39"/>
      <c r="B240" s="40"/>
      <c r="C240" s="41"/>
      <c r="D240" s="231" t="s">
        <v>146</v>
      </c>
      <c r="E240" s="41"/>
      <c r="F240" s="232" t="s">
        <v>347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146</v>
      </c>
      <c r="AU240" s="18" t="s">
        <v>81</v>
      </c>
    </row>
    <row r="241" s="13" customFormat="1">
      <c r="A241" s="13"/>
      <c r="B241" s="234"/>
      <c r="C241" s="235"/>
      <c r="D241" s="226" t="s">
        <v>150</v>
      </c>
      <c r="E241" s="236" t="s">
        <v>19</v>
      </c>
      <c r="F241" s="237" t="s">
        <v>348</v>
      </c>
      <c r="G241" s="235"/>
      <c r="H241" s="238">
        <v>95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150</v>
      </c>
      <c r="AU241" s="244" t="s">
        <v>81</v>
      </c>
      <c r="AV241" s="13" t="s">
        <v>81</v>
      </c>
      <c r="AW241" s="13" t="s">
        <v>33</v>
      </c>
      <c r="AX241" s="13" t="s">
        <v>79</v>
      </c>
      <c r="AY241" s="244" t="s">
        <v>135</v>
      </c>
    </row>
    <row r="242" s="2" customFormat="1" ht="16.5" customHeight="1">
      <c r="A242" s="39"/>
      <c r="B242" s="40"/>
      <c r="C242" s="213" t="s">
        <v>349</v>
      </c>
      <c r="D242" s="213" t="s">
        <v>137</v>
      </c>
      <c r="E242" s="214" t="s">
        <v>350</v>
      </c>
      <c r="F242" s="215" t="s">
        <v>351</v>
      </c>
      <c r="G242" s="216" t="s">
        <v>140</v>
      </c>
      <c r="H242" s="217">
        <v>874.5</v>
      </c>
      <c r="I242" s="218"/>
      <c r="J242" s="219">
        <f>ROUND(I242*H242,2)</f>
        <v>0</v>
      </c>
      <c r="K242" s="215" t="s">
        <v>141</v>
      </c>
      <c r="L242" s="45"/>
      <c r="M242" s="220" t="s">
        <v>19</v>
      </c>
      <c r="N242" s="221" t="s">
        <v>43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142</v>
      </c>
      <c r="AT242" s="224" t="s">
        <v>137</v>
      </c>
      <c r="AU242" s="224" t="s">
        <v>81</v>
      </c>
      <c r="AY242" s="18" t="s">
        <v>135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79</v>
      </c>
      <c r="BK242" s="225">
        <f>ROUND(I242*H242,2)</f>
        <v>0</v>
      </c>
      <c r="BL242" s="18" t="s">
        <v>142</v>
      </c>
      <c r="BM242" s="224" t="s">
        <v>352</v>
      </c>
    </row>
    <row r="243" s="2" customFormat="1">
      <c r="A243" s="39"/>
      <c r="B243" s="40"/>
      <c r="C243" s="41"/>
      <c r="D243" s="226" t="s">
        <v>144</v>
      </c>
      <c r="E243" s="41"/>
      <c r="F243" s="227" t="s">
        <v>353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144</v>
      </c>
      <c r="AU243" s="18" t="s">
        <v>81</v>
      </c>
    </row>
    <row r="244" s="2" customFormat="1">
      <c r="A244" s="39"/>
      <c r="B244" s="40"/>
      <c r="C244" s="41"/>
      <c r="D244" s="231" t="s">
        <v>146</v>
      </c>
      <c r="E244" s="41"/>
      <c r="F244" s="232" t="s">
        <v>354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146</v>
      </c>
      <c r="AU244" s="18" t="s">
        <v>81</v>
      </c>
    </row>
    <row r="245" s="13" customFormat="1">
      <c r="A245" s="13"/>
      <c r="B245" s="234"/>
      <c r="C245" s="235"/>
      <c r="D245" s="226" t="s">
        <v>150</v>
      </c>
      <c r="E245" s="236" t="s">
        <v>19</v>
      </c>
      <c r="F245" s="237" t="s">
        <v>355</v>
      </c>
      <c r="G245" s="235"/>
      <c r="H245" s="238">
        <v>874.5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150</v>
      </c>
      <c r="AU245" s="244" t="s">
        <v>81</v>
      </c>
      <c r="AV245" s="13" t="s">
        <v>81</v>
      </c>
      <c r="AW245" s="13" t="s">
        <v>33</v>
      </c>
      <c r="AX245" s="13" t="s">
        <v>79</v>
      </c>
      <c r="AY245" s="244" t="s">
        <v>135</v>
      </c>
    </row>
    <row r="246" s="2" customFormat="1" ht="16.5" customHeight="1">
      <c r="A246" s="39"/>
      <c r="B246" s="40"/>
      <c r="C246" s="213" t="s">
        <v>356</v>
      </c>
      <c r="D246" s="213" t="s">
        <v>137</v>
      </c>
      <c r="E246" s="214" t="s">
        <v>357</v>
      </c>
      <c r="F246" s="215" t="s">
        <v>358</v>
      </c>
      <c r="G246" s="216" t="s">
        <v>140</v>
      </c>
      <c r="H246" s="217">
        <v>293</v>
      </c>
      <c r="I246" s="218"/>
      <c r="J246" s="219">
        <f>ROUND(I246*H246,2)</f>
        <v>0</v>
      </c>
      <c r="K246" s="215" t="s">
        <v>141</v>
      </c>
      <c r="L246" s="45"/>
      <c r="M246" s="220" t="s">
        <v>19</v>
      </c>
      <c r="N246" s="221" t="s">
        <v>43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142</v>
      </c>
      <c r="AT246" s="224" t="s">
        <v>137</v>
      </c>
      <c r="AU246" s="224" t="s">
        <v>81</v>
      </c>
      <c r="AY246" s="18" t="s">
        <v>135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142</v>
      </c>
      <c r="BM246" s="224" t="s">
        <v>359</v>
      </c>
    </row>
    <row r="247" s="2" customFormat="1">
      <c r="A247" s="39"/>
      <c r="B247" s="40"/>
      <c r="C247" s="41"/>
      <c r="D247" s="226" t="s">
        <v>144</v>
      </c>
      <c r="E247" s="41"/>
      <c r="F247" s="227" t="s">
        <v>360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144</v>
      </c>
      <c r="AU247" s="18" t="s">
        <v>81</v>
      </c>
    </row>
    <row r="248" s="2" customFormat="1">
      <c r="A248" s="39"/>
      <c r="B248" s="40"/>
      <c r="C248" s="41"/>
      <c r="D248" s="231" t="s">
        <v>146</v>
      </c>
      <c r="E248" s="41"/>
      <c r="F248" s="232" t="s">
        <v>361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146</v>
      </c>
      <c r="AU248" s="18" t="s">
        <v>81</v>
      </c>
    </row>
    <row r="249" s="13" customFormat="1">
      <c r="A249" s="13"/>
      <c r="B249" s="234"/>
      <c r="C249" s="235"/>
      <c r="D249" s="226" t="s">
        <v>150</v>
      </c>
      <c r="E249" s="236" t="s">
        <v>19</v>
      </c>
      <c r="F249" s="237" t="s">
        <v>362</v>
      </c>
      <c r="G249" s="235"/>
      <c r="H249" s="238">
        <v>293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150</v>
      </c>
      <c r="AU249" s="244" t="s">
        <v>81</v>
      </c>
      <c r="AV249" s="13" t="s">
        <v>81</v>
      </c>
      <c r="AW249" s="13" t="s">
        <v>33</v>
      </c>
      <c r="AX249" s="13" t="s">
        <v>79</v>
      </c>
      <c r="AY249" s="244" t="s">
        <v>135</v>
      </c>
    </row>
    <row r="250" s="2" customFormat="1" ht="16.5" customHeight="1">
      <c r="A250" s="39"/>
      <c r="B250" s="40"/>
      <c r="C250" s="213" t="s">
        <v>363</v>
      </c>
      <c r="D250" s="213" t="s">
        <v>137</v>
      </c>
      <c r="E250" s="214" t="s">
        <v>364</v>
      </c>
      <c r="F250" s="215" t="s">
        <v>365</v>
      </c>
      <c r="G250" s="216" t="s">
        <v>140</v>
      </c>
      <c r="H250" s="217">
        <v>208</v>
      </c>
      <c r="I250" s="218"/>
      <c r="J250" s="219">
        <f>ROUND(I250*H250,2)</f>
        <v>0</v>
      </c>
      <c r="K250" s="215" t="s">
        <v>141</v>
      </c>
      <c r="L250" s="45"/>
      <c r="M250" s="220" t="s">
        <v>19</v>
      </c>
      <c r="N250" s="221" t="s">
        <v>43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142</v>
      </c>
      <c r="AT250" s="224" t="s">
        <v>137</v>
      </c>
      <c r="AU250" s="224" t="s">
        <v>81</v>
      </c>
      <c r="AY250" s="18" t="s">
        <v>135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142</v>
      </c>
      <c r="BM250" s="224" t="s">
        <v>366</v>
      </c>
    </row>
    <row r="251" s="2" customFormat="1">
      <c r="A251" s="39"/>
      <c r="B251" s="40"/>
      <c r="C251" s="41"/>
      <c r="D251" s="226" t="s">
        <v>144</v>
      </c>
      <c r="E251" s="41"/>
      <c r="F251" s="227" t="s">
        <v>367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144</v>
      </c>
      <c r="AU251" s="18" t="s">
        <v>81</v>
      </c>
    </row>
    <row r="252" s="2" customFormat="1">
      <c r="A252" s="39"/>
      <c r="B252" s="40"/>
      <c r="C252" s="41"/>
      <c r="D252" s="231" t="s">
        <v>146</v>
      </c>
      <c r="E252" s="41"/>
      <c r="F252" s="232" t="s">
        <v>368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146</v>
      </c>
      <c r="AU252" s="18" t="s">
        <v>81</v>
      </c>
    </row>
    <row r="253" s="2" customFormat="1">
      <c r="A253" s="39"/>
      <c r="B253" s="40"/>
      <c r="C253" s="41"/>
      <c r="D253" s="226" t="s">
        <v>148</v>
      </c>
      <c r="E253" s="41"/>
      <c r="F253" s="233" t="s">
        <v>369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148</v>
      </c>
      <c r="AU253" s="18" t="s">
        <v>81</v>
      </c>
    </row>
    <row r="254" s="13" customFormat="1">
      <c r="A254" s="13"/>
      <c r="B254" s="234"/>
      <c r="C254" s="235"/>
      <c r="D254" s="226" t="s">
        <v>150</v>
      </c>
      <c r="E254" s="236" t="s">
        <v>19</v>
      </c>
      <c r="F254" s="237" t="s">
        <v>370</v>
      </c>
      <c r="G254" s="235"/>
      <c r="H254" s="238">
        <v>113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150</v>
      </c>
      <c r="AU254" s="244" t="s">
        <v>81</v>
      </c>
      <c r="AV254" s="13" t="s">
        <v>81</v>
      </c>
      <c r="AW254" s="13" t="s">
        <v>33</v>
      </c>
      <c r="AX254" s="13" t="s">
        <v>72</v>
      </c>
      <c r="AY254" s="244" t="s">
        <v>135</v>
      </c>
    </row>
    <row r="255" s="13" customFormat="1">
      <c r="A255" s="13"/>
      <c r="B255" s="234"/>
      <c r="C255" s="235"/>
      <c r="D255" s="226" t="s">
        <v>150</v>
      </c>
      <c r="E255" s="236" t="s">
        <v>19</v>
      </c>
      <c r="F255" s="237" t="s">
        <v>348</v>
      </c>
      <c r="G255" s="235"/>
      <c r="H255" s="238">
        <v>95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150</v>
      </c>
      <c r="AU255" s="244" t="s">
        <v>81</v>
      </c>
      <c r="AV255" s="13" t="s">
        <v>81</v>
      </c>
      <c r="AW255" s="13" t="s">
        <v>33</v>
      </c>
      <c r="AX255" s="13" t="s">
        <v>72</v>
      </c>
      <c r="AY255" s="244" t="s">
        <v>135</v>
      </c>
    </row>
    <row r="256" s="14" customFormat="1">
      <c r="A256" s="14"/>
      <c r="B256" s="245"/>
      <c r="C256" s="246"/>
      <c r="D256" s="226" t="s">
        <v>150</v>
      </c>
      <c r="E256" s="247" t="s">
        <v>19</v>
      </c>
      <c r="F256" s="248" t="s">
        <v>153</v>
      </c>
      <c r="G256" s="246"/>
      <c r="H256" s="249">
        <v>208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150</v>
      </c>
      <c r="AU256" s="255" t="s">
        <v>81</v>
      </c>
      <c r="AV256" s="14" t="s">
        <v>142</v>
      </c>
      <c r="AW256" s="14" t="s">
        <v>33</v>
      </c>
      <c r="AX256" s="14" t="s">
        <v>79</v>
      </c>
      <c r="AY256" s="255" t="s">
        <v>135</v>
      </c>
    </row>
    <row r="257" s="2" customFormat="1" ht="16.5" customHeight="1">
      <c r="A257" s="39"/>
      <c r="B257" s="40"/>
      <c r="C257" s="213" t="s">
        <v>371</v>
      </c>
      <c r="D257" s="213" t="s">
        <v>137</v>
      </c>
      <c r="E257" s="214" t="s">
        <v>372</v>
      </c>
      <c r="F257" s="215" t="s">
        <v>373</v>
      </c>
      <c r="G257" s="216" t="s">
        <v>140</v>
      </c>
      <c r="H257" s="217">
        <v>113</v>
      </c>
      <c r="I257" s="218"/>
      <c r="J257" s="219">
        <f>ROUND(I257*H257,2)</f>
        <v>0</v>
      </c>
      <c r="K257" s="215" t="s">
        <v>141</v>
      </c>
      <c r="L257" s="45"/>
      <c r="M257" s="220" t="s">
        <v>19</v>
      </c>
      <c r="N257" s="221" t="s">
        <v>43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142</v>
      </c>
      <c r="AT257" s="224" t="s">
        <v>137</v>
      </c>
      <c r="AU257" s="224" t="s">
        <v>81</v>
      </c>
      <c r="AY257" s="18" t="s">
        <v>135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142</v>
      </c>
      <c r="BM257" s="224" t="s">
        <v>374</v>
      </c>
    </row>
    <row r="258" s="2" customFormat="1">
      <c r="A258" s="39"/>
      <c r="B258" s="40"/>
      <c r="C258" s="41"/>
      <c r="D258" s="226" t="s">
        <v>144</v>
      </c>
      <c r="E258" s="41"/>
      <c r="F258" s="227" t="s">
        <v>375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144</v>
      </c>
      <c r="AU258" s="18" t="s">
        <v>81</v>
      </c>
    </row>
    <row r="259" s="2" customFormat="1">
      <c r="A259" s="39"/>
      <c r="B259" s="40"/>
      <c r="C259" s="41"/>
      <c r="D259" s="231" t="s">
        <v>146</v>
      </c>
      <c r="E259" s="41"/>
      <c r="F259" s="232" t="s">
        <v>376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146</v>
      </c>
      <c r="AU259" s="18" t="s">
        <v>81</v>
      </c>
    </row>
    <row r="260" s="2" customFormat="1">
      <c r="A260" s="39"/>
      <c r="B260" s="40"/>
      <c r="C260" s="41"/>
      <c r="D260" s="226" t="s">
        <v>148</v>
      </c>
      <c r="E260" s="41"/>
      <c r="F260" s="233" t="s">
        <v>377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148</v>
      </c>
      <c r="AU260" s="18" t="s">
        <v>81</v>
      </c>
    </row>
    <row r="261" s="13" customFormat="1">
      <c r="A261" s="13"/>
      <c r="B261" s="234"/>
      <c r="C261" s="235"/>
      <c r="D261" s="226" t="s">
        <v>150</v>
      </c>
      <c r="E261" s="236" t="s">
        <v>19</v>
      </c>
      <c r="F261" s="237" t="s">
        <v>378</v>
      </c>
      <c r="G261" s="235"/>
      <c r="H261" s="238">
        <v>113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150</v>
      </c>
      <c r="AU261" s="244" t="s">
        <v>81</v>
      </c>
      <c r="AV261" s="13" t="s">
        <v>81</v>
      </c>
      <c r="AW261" s="13" t="s">
        <v>33</v>
      </c>
      <c r="AX261" s="13" t="s">
        <v>79</v>
      </c>
      <c r="AY261" s="244" t="s">
        <v>135</v>
      </c>
    </row>
    <row r="262" s="2" customFormat="1" ht="16.5" customHeight="1">
      <c r="A262" s="39"/>
      <c r="B262" s="40"/>
      <c r="C262" s="213" t="s">
        <v>379</v>
      </c>
      <c r="D262" s="213" t="s">
        <v>137</v>
      </c>
      <c r="E262" s="214" t="s">
        <v>380</v>
      </c>
      <c r="F262" s="215" t="s">
        <v>381</v>
      </c>
      <c r="G262" s="216" t="s">
        <v>140</v>
      </c>
      <c r="H262" s="217">
        <v>113</v>
      </c>
      <c r="I262" s="218"/>
      <c r="J262" s="219">
        <f>ROUND(I262*H262,2)</f>
        <v>0</v>
      </c>
      <c r="K262" s="215" t="s">
        <v>141</v>
      </c>
      <c r="L262" s="45"/>
      <c r="M262" s="220" t="s">
        <v>19</v>
      </c>
      <c r="N262" s="221" t="s">
        <v>43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142</v>
      </c>
      <c r="AT262" s="224" t="s">
        <v>137</v>
      </c>
      <c r="AU262" s="224" t="s">
        <v>81</v>
      </c>
      <c r="AY262" s="18" t="s">
        <v>135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79</v>
      </c>
      <c r="BK262" s="225">
        <f>ROUND(I262*H262,2)</f>
        <v>0</v>
      </c>
      <c r="BL262" s="18" t="s">
        <v>142</v>
      </c>
      <c r="BM262" s="224" t="s">
        <v>382</v>
      </c>
    </row>
    <row r="263" s="2" customFormat="1">
      <c r="A263" s="39"/>
      <c r="B263" s="40"/>
      <c r="C263" s="41"/>
      <c r="D263" s="226" t="s">
        <v>144</v>
      </c>
      <c r="E263" s="41"/>
      <c r="F263" s="227" t="s">
        <v>383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144</v>
      </c>
      <c r="AU263" s="18" t="s">
        <v>81</v>
      </c>
    </row>
    <row r="264" s="2" customFormat="1">
      <c r="A264" s="39"/>
      <c r="B264" s="40"/>
      <c r="C264" s="41"/>
      <c r="D264" s="231" t="s">
        <v>146</v>
      </c>
      <c r="E264" s="41"/>
      <c r="F264" s="232" t="s">
        <v>384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146</v>
      </c>
      <c r="AU264" s="18" t="s">
        <v>81</v>
      </c>
    </row>
    <row r="265" s="13" customFormat="1">
      <c r="A265" s="13"/>
      <c r="B265" s="234"/>
      <c r="C265" s="235"/>
      <c r="D265" s="226" t="s">
        <v>150</v>
      </c>
      <c r="E265" s="236" t="s">
        <v>19</v>
      </c>
      <c r="F265" s="237" t="s">
        <v>385</v>
      </c>
      <c r="G265" s="235"/>
      <c r="H265" s="238">
        <v>113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150</v>
      </c>
      <c r="AU265" s="244" t="s">
        <v>81</v>
      </c>
      <c r="AV265" s="13" t="s">
        <v>81</v>
      </c>
      <c r="AW265" s="13" t="s">
        <v>33</v>
      </c>
      <c r="AX265" s="13" t="s">
        <v>79</v>
      </c>
      <c r="AY265" s="244" t="s">
        <v>135</v>
      </c>
    </row>
    <row r="266" s="2" customFormat="1" ht="16.5" customHeight="1">
      <c r="A266" s="39"/>
      <c r="B266" s="40"/>
      <c r="C266" s="213" t="s">
        <v>386</v>
      </c>
      <c r="D266" s="213" t="s">
        <v>137</v>
      </c>
      <c r="E266" s="214" t="s">
        <v>387</v>
      </c>
      <c r="F266" s="215" t="s">
        <v>388</v>
      </c>
      <c r="G266" s="216" t="s">
        <v>140</v>
      </c>
      <c r="H266" s="217">
        <v>113</v>
      </c>
      <c r="I266" s="218"/>
      <c r="J266" s="219">
        <f>ROUND(I266*H266,2)</f>
        <v>0</v>
      </c>
      <c r="K266" s="215" t="s">
        <v>19</v>
      </c>
      <c r="L266" s="45"/>
      <c r="M266" s="220" t="s">
        <v>19</v>
      </c>
      <c r="N266" s="221" t="s">
        <v>43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142</v>
      </c>
      <c r="AT266" s="224" t="s">
        <v>137</v>
      </c>
      <c r="AU266" s="224" t="s">
        <v>81</v>
      </c>
      <c r="AY266" s="18" t="s">
        <v>135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79</v>
      </c>
      <c r="BK266" s="225">
        <f>ROUND(I266*H266,2)</f>
        <v>0</v>
      </c>
      <c r="BL266" s="18" t="s">
        <v>142</v>
      </c>
      <c r="BM266" s="224" t="s">
        <v>389</v>
      </c>
    </row>
    <row r="267" s="2" customFormat="1">
      <c r="A267" s="39"/>
      <c r="B267" s="40"/>
      <c r="C267" s="41"/>
      <c r="D267" s="226" t="s">
        <v>144</v>
      </c>
      <c r="E267" s="41"/>
      <c r="F267" s="227" t="s">
        <v>390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144</v>
      </c>
      <c r="AU267" s="18" t="s">
        <v>81</v>
      </c>
    </row>
    <row r="268" s="2" customFormat="1">
      <c r="A268" s="39"/>
      <c r="B268" s="40"/>
      <c r="C268" s="41"/>
      <c r="D268" s="226" t="s">
        <v>148</v>
      </c>
      <c r="E268" s="41"/>
      <c r="F268" s="233" t="s">
        <v>391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148</v>
      </c>
      <c r="AU268" s="18" t="s">
        <v>81</v>
      </c>
    </row>
    <row r="269" s="13" customFormat="1">
      <c r="A269" s="13"/>
      <c r="B269" s="234"/>
      <c r="C269" s="235"/>
      <c r="D269" s="226" t="s">
        <v>150</v>
      </c>
      <c r="E269" s="236" t="s">
        <v>19</v>
      </c>
      <c r="F269" s="237" t="s">
        <v>385</v>
      </c>
      <c r="G269" s="235"/>
      <c r="H269" s="238">
        <v>113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150</v>
      </c>
      <c r="AU269" s="244" t="s">
        <v>81</v>
      </c>
      <c r="AV269" s="13" t="s">
        <v>81</v>
      </c>
      <c r="AW269" s="13" t="s">
        <v>33</v>
      </c>
      <c r="AX269" s="13" t="s">
        <v>79</v>
      </c>
      <c r="AY269" s="244" t="s">
        <v>135</v>
      </c>
    </row>
    <row r="270" s="2" customFormat="1" ht="16.5" customHeight="1">
      <c r="A270" s="39"/>
      <c r="B270" s="40"/>
      <c r="C270" s="213" t="s">
        <v>392</v>
      </c>
      <c r="D270" s="213" t="s">
        <v>137</v>
      </c>
      <c r="E270" s="214" t="s">
        <v>393</v>
      </c>
      <c r="F270" s="215" t="s">
        <v>394</v>
      </c>
      <c r="G270" s="216" t="s">
        <v>140</v>
      </c>
      <c r="H270" s="217">
        <v>113</v>
      </c>
      <c r="I270" s="218"/>
      <c r="J270" s="219">
        <f>ROUND(I270*H270,2)</f>
        <v>0</v>
      </c>
      <c r="K270" s="215" t="s">
        <v>19</v>
      </c>
      <c r="L270" s="45"/>
      <c r="M270" s="220" t="s">
        <v>19</v>
      </c>
      <c r="N270" s="221" t="s">
        <v>43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142</v>
      </c>
      <c r="AT270" s="224" t="s">
        <v>137</v>
      </c>
      <c r="AU270" s="224" t="s">
        <v>81</v>
      </c>
      <c r="AY270" s="18" t="s">
        <v>135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79</v>
      </c>
      <c r="BK270" s="225">
        <f>ROUND(I270*H270,2)</f>
        <v>0</v>
      </c>
      <c r="BL270" s="18" t="s">
        <v>142</v>
      </c>
      <c r="BM270" s="224" t="s">
        <v>395</v>
      </c>
    </row>
    <row r="271" s="2" customFormat="1">
      <c r="A271" s="39"/>
      <c r="B271" s="40"/>
      <c r="C271" s="41"/>
      <c r="D271" s="226" t="s">
        <v>144</v>
      </c>
      <c r="E271" s="41"/>
      <c r="F271" s="227" t="s">
        <v>396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144</v>
      </c>
      <c r="AU271" s="18" t="s">
        <v>81</v>
      </c>
    </row>
    <row r="272" s="2" customFormat="1">
      <c r="A272" s="39"/>
      <c r="B272" s="40"/>
      <c r="C272" s="41"/>
      <c r="D272" s="226" t="s">
        <v>148</v>
      </c>
      <c r="E272" s="41"/>
      <c r="F272" s="233" t="s">
        <v>397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148</v>
      </c>
      <c r="AU272" s="18" t="s">
        <v>81</v>
      </c>
    </row>
    <row r="273" s="13" customFormat="1">
      <c r="A273" s="13"/>
      <c r="B273" s="234"/>
      <c r="C273" s="235"/>
      <c r="D273" s="226" t="s">
        <v>150</v>
      </c>
      <c r="E273" s="236" t="s">
        <v>19</v>
      </c>
      <c r="F273" s="237" t="s">
        <v>385</v>
      </c>
      <c r="G273" s="235"/>
      <c r="H273" s="238">
        <v>113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150</v>
      </c>
      <c r="AU273" s="244" t="s">
        <v>81</v>
      </c>
      <c r="AV273" s="13" t="s">
        <v>81</v>
      </c>
      <c r="AW273" s="13" t="s">
        <v>33</v>
      </c>
      <c r="AX273" s="13" t="s">
        <v>79</v>
      </c>
      <c r="AY273" s="244" t="s">
        <v>135</v>
      </c>
    </row>
    <row r="274" s="2" customFormat="1" ht="16.5" customHeight="1">
      <c r="A274" s="39"/>
      <c r="B274" s="40"/>
      <c r="C274" s="213" t="s">
        <v>398</v>
      </c>
      <c r="D274" s="213" t="s">
        <v>137</v>
      </c>
      <c r="E274" s="214" t="s">
        <v>399</v>
      </c>
      <c r="F274" s="215" t="s">
        <v>400</v>
      </c>
      <c r="G274" s="216" t="s">
        <v>140</v>
      </c>
      <c r="H274" s="217">
        <v>1172.5</v>
      </c>
      <c r="I274" s="218"/>
      <c r="J274" s="219">
        <f>ROUND(I274*H274,2)</f>
        <v>0</v>
      </c>
      <c r="K274" s="215" t="s">
        <v>141</v>
      </c>
      <c r="L274" s="45"/>
      <c r="M274" s="220" t="s">
        <v>19</v>
      </c>
      <c r="N274" s="221" t="s">
        <v>43</v>
      </c>
      <c r="O274" s="85"/>
      <c r="P274" s="222">
        <f>O274*H274</f>
        <v>0</v>
      </c>
      <c r="Q274" s="222">
        <v>0.1837</v>
      </c>
      <c r="R274" s="222">
        <f>Q274*H274</f>
        <v>215.38825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142</v>
      </c>
      <c r="AT274" s="224" t="s">
        <v>137</v>
      </c>
      <c r="AU274" s="224" t="s">
        <v>81</v>
      </c>
      <c r="AY274" s="18" t="s">
        <v>135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79</v>
      </c>
      <c r="BK274" s="225">
        <f>ROUND(I274*H274,2)</f>
        <v>0</v>
      </c>
      <c r="BL274" s="18" t="s">
        <v>142</v>
      </c>
      <c r="BM274" s="224" t="s">
        <v>401</v>
      </c>
    </row>
    <row r="275" s="2" customFormat="1">
      <c r="A275" s="39"/>
      <c r="B275" s="40"/>
      <c r="C275" s="41"/>
      <c r="D275" s="226" t="s">
        <v>144</v>
      </c>
      <c r="E275" s="41"/>
      <c r="F275" s="227" t="s">
        <v>402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144</v>
      </c>
      <c r="AU275" s="18" t="s">
        <v>81</v>
      </c>
    </row>
    <row r="276" s="2" customFormat="1">
      <c r="A276" s="39"/>
      <c r="B276" s="40"/>
      <c r="C276" s="41"/>
      <c r="D276" s="231" t="s">
        <v>146</v>
      </c>
      <c r="E276" s="41"/>
      <c r="F276" s="232" t="s">
        <v>403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146</v>
      </c>
      <c r="AU276" s="18" t="s">
        <v>81</v>
      </c>
    </row>
    <row r="277" s="2" customFormat="1">
      <c r="A277" s="39"/>
      <c r="B277" s="40"/>
      <c r="C277" s="41"/>
      <c r="D277" s="226" t="s">
        <v>148</v>
      </c>
      <c r="E277" s="41"/>
      <c r="F277" s="233" t="s">
        <v>404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81</v>
      </c>
    </row>
    <row r="278" s="13" customFormat="1">
      <c r="A278" s="13"/>
      <c r="B278" s="234"/>
      <c r="C278" s="235"/>
      <c r="D278" s="226" t="s">
        <v>150</v>
      </c>
      <c r="E278" s="236" t="s">
        <v>19</v>
      </c>
      <c r="F278" s="237" t="s">
        <v>405</v>
      </c>
      <c r="G278" s="235"/>
      <c r="H278" s="238">
        <v>9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150</v>
      </c>
      <c r="AU278" s="244" t="s">
        <v>81</v>
      </c>
      <c r="AV278" s="13" t="s">
        <v>81</v>
      </c>
      <c r="AW278" s="13" t="s">
        <v>33</v>
      </c>
      <c r="AX278" s="13" t="s">
        <v>72</v>
      </c>
      <c r="AY278" s="244" t="s">
        <v>135</v>
      </c>
    </row>
    <row r="279" s="13" customFormat="1">
      <c r="A279" s="13"/>
      <c r="B279" s="234"/>
      <c r="C279" s="235"/>
      <c r="D279" s="226" t="s">
        <v>150</v>
      </c>
      <c r="E279" s="236" t="s">
        <v>19</v>
      </c>
      <c r="F279" s="237" t="s">
        <v>406</v>
      </c>
      <c r="G279" s="235"/>
      <c r="H279" s="238">
        <v>110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150</v>
      </c>
      <c r="AU279" s="244" t="s">
        <v>81</v>
      </c>
      <c r="AV279" s="13" t="s">
        <v>81</v>
      </c>
      <c r="AW279" s="13" t="s">
        <v>33</v>
      </c>
      <c r="AX279" s="13" t="s">
        <v>72</v>
      </c>
      <c r="AY279" s="244" t="s">
        <v>135</v>
      </c>
    </row>
    <row r="280" s="13" customFormat="1">
      <c r="A280" s="13"/>
      <c r="B280" s="234"/>
      <c r="C280" s="235"/>
      <c r="D280" s="226" t="s">
        <v>150</v>
      </c>
      <c r="E280" s="236" t="s">
        <v>19</v>
      </c>
      <c r="F280" s="237" t="s">
        <v>407</v>
      </c>
      <c r="G280" s="235"/>
      <c r="H280" s="238">
        <v>903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150</v>
      </c>
      <c r="AU280" s="244" t="s">
        <v>81</v>
      </c>
      <c r="AV280" s="13" t="s">
        <v>81</v>
      </c>
      <c r="AW280" s="13" t="s">
        <v>33</v>
      </c>
      <c r="AX280" s="13" t="s">
        <v>72</v>
      </c>
      <c r="AY280" s="244" t="s">
        <v>135</v>
      </c>
    </row>
    <row r="281" s="13" customFormat="1">
      <c r="A281" s="13"/>
      <c r="B281" s="234"/>
      <c r="C281" s="235"/>
      <c r="D281" s="226" t="s">
        <v>150</v>
      </c>
      <c r="E281" s="236" t="s">
        <v>19</v>
      </c>
      <c r="F281" s="237" t="s">
        <v>408</v>
      </c>
      <c r="G281" s="235"/>
      <c r="H281" s="238">
        <v>55.5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150</v>
      </c>
      <c r="AU281" s="244" t="s">
        <v>81</v>
      </c>
      <c r="AV281" s="13" t="s">
        <v>81</v>
      </c>
      <c r="AW281" s="13" t="s">
        <v>33</v>
      </c>
      <c r="AX281" s="13" t="s">
        <v>72</v>
      </c>
      <c r="AY281" s="244" t="s">
        <v>135</v>
      </c>
    </row>
    <row r="282" s="13" customFormat="1">
      <c r="A282" s="13"/>
      <c r="B282" s="234"/>
      <c r="C282" s="235"/>
      <c r="D282" s="226" t="s">
        <v>150</v>
      </c>
      <c r="E282" s="236" t="s">
        <v>19</v>
      </c>
      <c r="F282" s="237" t="s">
        <v>348</v>
      </c>
      <c r="G282" s="235"/>
      <c r="H282" s="238">
        <v>95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150</v>
      </c>
      <c r="AU282" s="244" t="s">
        <v>81</v>
      </c>
      <c r="AV282" s="13" t="s">
        <v>81</v>
      </c>
      <c r="AW282" s="13" t="s">
        <v>33</v>
      </c>
      <c r="AX282" s="13" t="s">
        <v>72</v>
      </c>
      <c r="AY282" s="244" t="s">
        <v>135</v>
      </c>
    </row>
    <row r="283" s="14" customFormat="1">
      <c r="A283" s="14"/>
      <c r="B283" s="245"/>
      <c r="C283" s="246"/>
      <c r="D283" s="226" t="s">
        <v>150</v>
      </c>
      <c r="E283" s="247" t="s">
        <v>19</v>
      </c>
      <c r="F283" s="248" t="s">
        <v>153</v>
      </c>
      <c r="G283" s="246"/>
      <c r="H283" s="249">
        <v>1172.5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150</v>
      </c>
      <c r="AU283" s="255" t="s">
        <v>81</v>
      </c>
      <c r="AV283" s="14" t="s">
        <v>142</v>
      </c>
      <c r="AW283" s="14" t="s">
        <v>33</v>
      </c>
      <c r="AX283" s="14" t="s">
        <v>79</v>
      </c>
      <c r="AY283" s="255" t="s">
        <v>135</v>
      </c>
    </row>
    <row r="284" s="2" customFormat="1" ht="16.5" customHeight="1">
      <c r="A284" s="39"/>
      <c r="B284" s="40"/>
      <c r="C284" s="256" t="s">
        <v>409</v>
      </c>
      <c r="D284" s="256" t="s">
        <v>292</v>
      </c>
      <c r="E284" s="257" t="s">
        <v>410</v>
      </c>
      <c r="F284" s="258" t="s">
        <v>411</v>
      </c>
      <c r="G284" s="259" t="s">
        <v>140</v>
      </c>
      <c r="H284" s="260">
        <v>209.09999999999999</v>
      </c>
      <c r="I284" s="261"/>
      <c r="J284" s="262">
        <f>ROUND(I284*H284,2)</f>
        <v>0</v>
      </c>
      <c r="K284" s="258" t="s">
        <v>19</v>
      </c>
      <c r="L284" s="263"/>
      <c r="M284" s="264" t="s">
        <v>19</v>
      </c>
      <c r="N284" s="265" t="s">
        <v>43</v>
      </c>
      <c r="O284" s="85"/>
      <c r="P284" s="222">
        <f>O284*H284</f>
        <v>0</v>
      </c>
      <c r="Q284" s="222">
        <v>0.222</v>
      </c>
      <c r="R284" s="222">
        <f>Q284*H284</f>
        <v>46.420200000000001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201</v>
      </c>
      <c r="AT284" s="224" t="s">
        <v>292</v>
      </c>
      <c r="AU284" s="224" t="s">
        <v>81</v>
      </c>
      <c r="AY284" s="18" t="s">
        <v>135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79</v>
      </c>
      <c r="BK284" s="225">
        <f>ROUND(I284*H284,2)</f>
        <v>0</v>
      </c>
      <c r="BL284" s="18" t="s">
        <v>142</v>
      </c>
      <c r="BM284" s="224" t="s">
        <v>412</v>
      </c>
    </row>
    <row r="285" s="2" customFormat="1">
      <c r="A285" s="39"/>
      <c r="B285" s="40"/>
      <c r="C285" s="41"/>
      <c r="D285" s="226" t="s">
        <v>144</v>
      </c>
      <c r="E285" s="41"/>
      <c r="F285" s="227" t="s">
        <v>411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144</v>
      </c>
      <c r="AU285" s="18" t="s">
        <v>81</v>
      </c>
    </row>
    <row r="286" s="13" customFormat="1">
      <c r="A286" s="13"/>
      <c r="B286" s="234"/>
      <c r="C286" s="235"/>
      <c r="D286" s="226" t="s">
        <v>150</v>
      </c>
      <c r="E286" s="236" t="s">
        <v>19</v>
      </c>
      <c r="F286" s="237" t="s">
        <v>413</v>
      </c>
      <c r="G286" s="235"/>
      <c r="H286" s="238">
        <v>205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150</v>
      </c>
      <c r="AU286" s="244" t="s">
        <v>81</v>
      </c>
      <c r="AV286" s="13" t="s">
        <v>81</v>
      </c>
      <c r="AW286" s="13" t="s">
        <v>33</v>
      </c>
      <c r="AX286" s="13" t="s">
        <v>79</v>
      </c>
      <c r="AY286" s="244" t="s">
        <v>135</v>
      </c>
    </row>
    <row r="287" s="13" customFormat="1">
      <c r="A287" s="13"/>
      <c r="B287" s="234"/>
      <c r="C287" s="235"/>
      <c r="D287" s="226" t="s">
        <v>150</v>
      </c>
      <c r="E287" s="235"/>
      <c r="F287" s="237" t="s">
        <v>414</v>
      </c>
      <c r="G287" s="235"/>
      <c r="H287" s="238">
        <v>209.09999999999999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150</v>
      </c>
      <c r="AU287" s="244" t="s">
        <v>81</v>
      </c>
      <c r="AV287" s="13" t="s">
        <v>81</v>
      </c>
      <c r="AW287" s="13" t="s">
        <v>4</v>
      </c>
      <c r="AX287" s="13" t="s">
        <v>79</v>
      </c>
      <c r="AY287" s="244" t="s">
        <v>135</v>
      </c>
    </row>
    <row r="288" s="2" customFormat="1" ht="16.5" customHeight="1">
      <c r="A288" s="39"/>
      <c r="B288" s="40"/>
      <c r="C288" s="256" t="s">
        <v>415</v>
      </c>
      <c r="D288" s="256" t="s">
        <v>292</v>
      </c>
      <c r="E288" s="257" t="s">
        <v>416</v>
      </c>
      <c r="F288" s="258" t="s">
        <v>411</v>
      </c>
      <c r="G288" s="259" t="s">
        <v>140</v>
      </c>
      <c r="H288" s="260">
        <v>921.05999999999995</v>
      </c>
      <c r="I288" s="261"/>
      <c r="J288" s="262">
        <f>ROUND(I288*H288,2)</f>
        <v>0</v>
      </c>
      <c r="K288" s="258" t="s">
        <v>19</v>
      </c>
      <c r="L288" s="263"/>
      <c r="M288" s="264" t="s">
        <v>19</v>
      </c>
      <c r="N288" s="265" t="s">
        <v>43</v>
      </c>
      <c r="O288" s="85"/>
      <c r="P288" s="222">
        <f>O288*H288</f>
        <v>0</v>
      </c>
      <c r="Q288" s="222">
        <v>0.222</v>
      </c>
      <c r="R288" s="222">
        <f>Q288*H288</f>
        <v>204.47531999999998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201</v>
      </c>
      <c r="AT288" s="224" t="s">
        <v>292</v>
      </c>
      <c r="AU288" s="224" t="s">
        <v>81</v>
      </c>
      <c r="AY288" s="18" t="s">
        <v>135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79</v>
      </c>
      <c r="BK288" s="225">
        <f>ROUND(I288*H288,2)</f>
        <v>0</v>
      </c>
      <c r="BL288" s="18" t="s">
        <v>142</v>
      </c>
      <c r="BM288" s="224" t="s">
        <v>417</v>
      </c>
    </row>
    <row r="289" s="2" customFormat="1">
      <c r="A289" s="39"/>
      <c r="B289" s="40"/>
      <c r="C289" s="41"/>
      <c r="D289" s="226" t="s">
        <v>144</v>
      </c>
      <c r="E289" s="41"/>
      <c r="F289" s="227" t="s">
        <v>411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144</v>
      </c>
      <c r="AU289" s="18" t="s">
        <v>81</v>
      </c>
    </row>
    <row r="290" s="13" customFormat="1">
      <c r="A290" s="13"/>
      <c r="B290" s="234"/>
      <c r="C290" s="235"/>
      <c r="D290" s="226" t="s">
        <v>150</v>
      </c>
      <c r="E290" s="236" t="s">
        <v>19</v>
      </c>
      <c r="F290" s="237" t="s">
        <v>418</v>
      </c>
      <c r="G290" s="235"/>
      <c r="H290" s="238">
        <v>903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150</v>
      </c>
      <c r="AU290" s="244" t="s">
        <v>81</v>
      </c>
      <c r="AV290" s="13" t="s">
        <v>81</v>
      </c>
      <c r="AW290" s="13" t="s">
        <v>33</v>
      </c>
      <c r="AX290" s="13" t="s">
        <v>79</v>
      </c>
      <c r="AY290" s="244" t="s">
        <v>135</v>
      </c>
    </row>
    <row r="291" s="13" customFormat="1">
      <c r="A291" s="13"/>
      <c r="B291" s="234"/>
      <c r="C291" s="235"/>
      <c r="D291" s="226" t="s">
        <v>150</v>
      </c>
      <c r="E291" s="235"/>
      <c r="F291" s="237" t="s">
        <v>419</v>
      </c>
      <c r="G291" s="235"/>
      <c r="H291" s="238">
        <v>921.05999999999995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150</v>
      </c>
      <c r="AU291" s="244" t="s">
        <v>81</v>
      </c>
      <c r="AV291" s="13" t="s">
        <v>81</v>
      </c>
      <c r="AW291" s="13" t="s">
        <v>4</v>
      </c>
      <c r="AX291" s="13" t="s">
        <v>79</v>
      </c>
      <c r="AY291" s="244" t="s">
        <v>135</v>
      </c>
    </row>
    <row r="292" s="2" customFormat="1" ht="16.5" customHeight="1">
      <c r="A292" s="39"/>
      <c r="B292" s="40"/>
      <c r="C292" s="256" t="s">
        <v>420</v>
      </c>
      <c r="D292" s="256" t="s">
        <v>292</v>
      </c>
      <c r="E292" s="257" t="s">
        <v>421</v>
      </c>
      <c r="F292" s="258" t="s">
        <v>422</v>
      </c>
      <c r="G292" s="259" t="s">
        <v>140</v>
      </c>
      <c r="H292" s="260">
        <v>55.5</v>
      </c>
      <c r="I292" s="261"/>
      <c r="J292" s="262">
        <f>ROUND(I292*H292,2)</f>
        <v>0</v>
      </c>
      <c r="K292" s="258" t="s">
        <v>19</v>
      </c>
      <c r="L292" s="263"/>
      <c r="M292" s="264" t="s">
        <v>19</v>
      </c>
      <c r="N292" s="265" t="s">
        <v>43</v>
      </c>
      <c r="O292" s="85"/>
      <c r="P292" s="222">
        <f>O292*H292</f>
        <v>0</v>
      </c>
      <c r="Q292" s="222">
        <v>0.13500000000000001</v>
      </c>
      <c r="R292" s="222">
        <f>Q292*H292</f>
        <v>7.4925000000000006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201</v>
      </c>
      <c r="AT292" s="224" t="s">
        <v>292</v>
      </c>
      <c r="AU292" s="224" t="s">
        <v>81</v>
      </c>
      <c r="AY292" s="18" t="s">
        <v>135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79</v>
      </c>
      <c r="BK292" s="225">
        <f>ROUND(I292*H292,2)</f>
        <v>0</v>
      </c>
      <c r="BL292" s="18" t="s">
        <v>142</v>
      </c>
      <c r="BM292" s="224" t="s">
        <v>423</v>
      </c>
    </row>
    <row r="293" s="2" customFormat="1">
      <c r="A293" s="39"/>
      <c r="B293" s="40"/>
      <c r="C293" s="41"/>
      <c r="D293" s="226" t="s">
        <v>144</v>
      </c>
      <c r="E293" s="41"/>
      <c r="F293" s="227" t="s">
        <v>422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144</v>
      </c>
      <c r="AU293" s="18" t="s">
        <v>81</v>
      </c>
    </row>
    <row r="294" s="13" customFormat="1">
      <c r="A294" s="13"/>
      <c r="B294" s="234"/>
      <c r="C294" s="235"/>
      <c r="D294" s="226" t="s">
        <v>150</v>
      </c>
      <c r="E294" s="236" t="s">
        <v>19</v>
      </c>
      <c r="F294" s="237" t="s">
        <v>408</v>
      </c>
      <c r="G294" s="235"/>
      <c r="H294" s="238">
        <v>55.5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150</v>
      </c>
      <c r="AU294" s="244" t="s">
        <v>81</v>
      </c>
      <c r="AV294" s="13" t="s">
        <v>81</v>
      </c>
      <c r="AW294" s="13" t="s">
        <v>33</v>
      </c>
      <c r="AX294" s="13" t="s">
        <v>79</v>
      </c>
      <c r="AY294" s="244" t="s">
        <v>135</v>
      </c>
    </row>
    <row r="295" s="2" customFormat="1" ht="16.5" customHeight="1">
      <c r="A295" s="39"/>
      <c r="B295" s="40"/>
      <c r="C295" s="213" t="s">
        <v>424</v>
      </c>
      <c r="D295" s="213" t="s">
        <v>137</v>
      </c>
      <c r="E295" s="214" t="s">
        <v>425</v>
      </c>
      <c r="F295" s="215" t="s">
        <v>426</v>
      </c>
      <c r="G295" s="216" t="s">
        <v>140</v>
      </c>
      <c r="H295" s="217">
        <v>55</v>
      </c>
      <c r="I295" s="218"/>
      <c r="J295" s="219">
        <f>ROUND(I295*H295,2)</f>
        <v>0</v>
      </c>
      <c r="K295" s="215" t="s">
        <v>141</v>
      </c>
      <c r="L295" s="45"/>
      <c r="M295" s="220" t="s">
        <v>19</v>
      </c>
      <c r="N295" s="221" t="s">
        <v>43</v>
      </c>
      <c r="O295" s="85"/>
      <c r="P295" s="222">
        <f>O295*H295</f>
        <v>0</v>
      </c>
      <c r="Q295" s="222">
        <v>0.58020000000000005</v>
      </c>
      <c r="R295" s="222">
        <f>Q295*H295</f>
        <v>31.911000000000001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142</v>
      </c>
      <c r="AT295" s="224" t="s">
        <v>137</v>
      </c>
      <c r="AU295" s="224" t="s">
        <v>81</v>
      </c>
      <c r="AY295" s="18" t="s">
        <v>135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79</v>
      </c>
      <c r="BK295" s="225">
        <f>ROUND(I295*H295,2)</f>
        <v>0</v>
      </c>
      <c r="BL295" s="18" t="s">
        <v>142</v>
      </c>
      <c r="BM295" s="224" t="s">
        <v>427</v>
      </c>
    </row>
    <row r="296" s="2" customFormat="1">
      <c r="A296" s="39"/>
      <c r="B296" s="40"/>
      <c r="C296" s="41"/>
      <c r="D296" s="226" t="s">
        <v>144</v>
      </c>
      <c r="E296" s="41"/>
      <c r="F296" s="227" t="s">
        <v>428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144</v>
      </c>
      <c r="AU296" s="18" t="s">
        <v>81</v>
      </c>
    </row>
    <row r="297" s="2" customFormat="1">
      <c r="A297" s="39"/>
      <c r="B297" s="40"/>
      <c r="C297" s="41"/>
      <c r="D297" s="231" t="s">
        <v>146</v>
      </c>
      <c r="E297" s="41"/>
      <c r="F297" s="232" t="s">
        <v>429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146</v>
      </c>
      <c r="AU297" s="18" t="s">
        <v>81</v>
      </c>
    </row>
    <row r="298" s="2" customFormat="1">
      <c r="A298" s="39"/>
      <c r="B298" s="40"/>
      <c r="C298" s="41"/>
      <c r="D298" s="226" t="s">
        <v>148</v>
      </c>
      <c r="E298" s="41"/>
      <c r="F298" s="233" t="s">
        <v>430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148</v>
      </c>
      <c r="AU298" s="18" t="s">
        <v>81</v>
      </c>
    </row>
    <row r="299" s="13" customFormat="1">
      <c r="A299" s="13"/>
      <c r="B299" s="234"/>
      <c r="C299" s="235"/>
      <c r="D299" s="226" t="s">
        <v>150</v>
      </c>
      <c r="E299" s="236" t="s">
        <v>19</v>
      </c>
      <c r="F299" s="237" t="s">
        <v>431</v>
      </c>
      <c r="G299" s="235"/>
      <c r="H299" s="238">
        <v>55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150</v>
      </c>
      <c r="AU299" s="244" t="s">
        <v>81</v>
      </c>
      <c r="AV299" s="13" t="s">
        <v>81</v>
      </c>
      <c r="AW299" s="13" t="s">
        <v>33</v>
      </c>
      <c r="AX299" s="13" t="s">
        <v>79</v>
      </c>
      <c r="AY299" s="244" t="s">
        <v>135</v>
      </c>
    </row>
    <row r="300" s="2" customFormat="1" ht="16.5" customHeight="1">
      <c r="A300" s="39"/>
      <c r="B300" s="40"/>
      <c r="C300" s="256" t="s">
        <v>432</v>
      </c>
      <c r="D300" s="256" t="s">
        <v>292</v>
      </c>
      <c r="E300" s="257" t="s">
        <v>433</v>
      </c>
      <c r="F300" s="258" t="s">
        <v>434</v>
      </c>
      <c r="G300" s="259" t="s">
        <v>140</v>
      </c>
      <c r="H300" s="260">
        <v>56.100000000000001</v>
      </c>
      <c r="I300" s="261"/>
      <c r="J300" s="262">
        <f>ROUND(I300*H300,2)</f>
        <v>0</v>
      </c>
      <c r="K300" s="258" t="s">
        <v>141</v>
      </c>
      <c r="L300" s="263"/>
      <c r="M300" s="264" t="s">
        <v>19</v>
      </c>
      <c r="N300" s="265" t="s">
        <v>43</v>
      </c>
      <c r="O300" s="85"/>
      <c r="P300" s="222">
        <f>O300*H300</f>
        <v>0</v>
      </c>
      <c r="Q300" s="222">
        <v>0.070000000000000007</v>
      </c>
      <c r="R300" s="222">
        <f>Q300*H300</f>
        <v>3.9270000000000005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201</v>
      </c>
      <c r="AT300" s="224" t="s">
        <v>292</v>
      </c>
      <c r="AU300" s="224" t="s">
        <v>81</v>
      </c>
      <c r="AY300" s="18" t="s">
        <v>135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79</v>
      </c>
      <c r="BK300" s="225">
        <f>ROUND(I300*H300,2)</f>
        <v>0</v>
      </c>
      <c r="BL300" s="18" t="s">
        <v>142</v>
      </c>
      <c r="BM300" s="224" t="s">
        <v>435</v>
      </c>
    </row>
    <row r="301" s="2" customFormat="1">
      <c r="A301" s="39"/>
      <c r="B301" s="40"/>
      <c r="C301" s="41"/>
      <c r="D301" s="226" t="s">
        <v>144</v>
      </c>
      <c r="E301" s="41"/>
      <c r="F301" s="227" t="s">
        <v>434</v>
      </c>
      <c r="G301" s="41"/>
      <c r="H301" s="41"/>
      <c r="I301" s="228"/>
      <c r="J301" s="41"/>
      <c r="K301" s="41"/>
      <c r="L301" s="45"/>
      <c r="M301" s="229"/>
      <c r="N301" s="230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144</v>
      </c>
      <c r="AU301" s="18" t="s">
        <v>81</v>
      </c>
    </row>
    <row r="302" s="13" customFormat="1">
      <c r="A302" s="13"/>
      <c r="B302" s="234"/>
      <c r="C302" s="235"/>
      <c r="D302" s="226" t="s">
        <v>150</v>
      </c>
      <c r="E302" s="236" t="s">
        <v>19</v>
      </c>
      <c r="F302" s="237" t="s">
        <v>436</v>
      </c>
      <c r="G302" s="235"/>
      <c r="H302" s="238">
        <v>56.100000000000001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150</v>
      </c>
      <c r="AU302" s="244" t="s">
        <v>81</v>
      </c>
      <c r="AV302" s="13" t="s">
        <v>81</v>
      </c>
      <c r="AW302" s="13" t="s">
        <v>33</v>
      </c>
      <c r="AX302" s="13" t="s">
        <v>79</v>
      </c>
      <c r="AY302" s="244" t="s">
        <v>135</v>
      </c>
    </row>
    <row r="303" s="2" customFormat="1" ht="16.5" customHeight="1">
      <c r="A303" s="39"/>
      <c r="B303" s="40"/>
      <c r="C303" s="213" t="s">
        <v>437</v>
      </c>
      <c r="D303" s="213" t="s">
        <v>137</v>
      </c>
      <c r="E303" s="214" t="s">
        <v>438</v>
      </c>
      <c r="F303" s="215" t="s">
        <v>439</v>
      </c>
      <c r="G303" s="216" t="s">
        <v>140</v>
      </c>
      <c r="H303" s="217">
        <v>1</v>
      </c>
      <c r="I303" s="218"/>
      <c r="J303" s="219">
        <f>ROUND(I303*H303,2)</f>
        <v>0</v>
      </c>
      <c r="K303" s="215" t="s">
        <v>141</v>
      </c>
      <c r="L303" s="45"/>
      <c r="M303" s="220" t="s">
        <v>19</v>
      </c>
      <c r="N303" s="221" t="s">
        <v>43</v>
      </c>
      <c r="O303" s="85"/>
      <c r="P303" s="222">
        <f>O303*H303</f>
        <v>0</v>
      </c>
      <c r="Q303" s="222">
        <v>0.084250000000000005</v>
      </c>
      <c r="R303" s="222">
        <f>Q303*H303</f>
        <v>0.084250000000000005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142</v>
      </c>
      <c r="AT303" s="224" t="s">
        <v>137</v>
      </c>
      <c r="AU303" s="224" t="s">
        <v>81</v>
      </c>
      <c r="AY303" s="18" t="s">
        <v>135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79</v>
      </c>
      <c r="BK303" s="225">
        <f>ROUND(I303*H303,2)</f>
        <v>0</v>
      </c>
      <c r="BL303" s="18" t="s">
        <v>142</v>
      </c>
      <c r="BM303" s="224" t="s">
        <v>440</v>
      </c>
    </row>
    <row r="304" s="2" customFormat="1">
      <c r="A304" s="39"/>
      <c r="B304" s="40"/>
      <c r="C304" s="41"/>
      <c r="D304" s="226" t="s">
        <v>144</v>
      </c>
      <c r="E304" s="41"/>
      <c r="F304" s="227" t="s">
        <v>441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144</v>
      </c>
      <c r="AU304" s="18" t="s">
        <v>81</v>
      </c>
    </row>
    <row r="305" s="2" customFormat="1">
      <c r="A305" s="39"/>
      <c r="B305" s="40"/>
      <c r="C305" s="41"/>
      <c r="D305" s="231" t="s">
        <v>146</v>
      </c>
      <c r="E305" s="41"/>
      <c r="F305" s="232" t="s">
        <v>442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146</v>
      </c>
      <c r="AU305" s="18" t="s">
        <v>81</v>
      </c>
    </row>
    <row r="306" s="2" customFormat="1">
      <c r="A306" s="39"/>
      <c r="B306" s="40"/>
      <c r="C306" s="41"/>
      <c r="D306" s="226" t="s">
        <v>148</v>
      </c>
      <c r="E306" s="41"/>
      <c r="F306" s="233" t="s">
        <v>443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148</v>
      </c>
      <c r="AU306" s="18" t="s">
        <v>81</v>
      </c>
    </row>
    <row r="307" s="13" customFormat="1">
      <c r="A307" s="13"/>
      <c r="B307" s="234"/>
      <c r="C307" s="235"/>
      <c r="D307" s="226" t="s">
        <v>150</v>
      </c>
      <c r="E307" s="236" t="s">
        <v>19</v>
      </c>
      <c r="F307" s="237" t="s">
        <v>444</v>
      </c>
      <c r="G307" s="235"/>
      <c r="H307" s="238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150</v>
      </c>
      <c r="AU307" s="244" t="s">
        <v>81</v>
      </c>
      <c r="AV307" s="13" t="s">
        <v>81</v>
      </c>
      <c r="AW307" s="13" t="s">
        <v>33</v>
      </c>
      <c r="AX307" s="13" t="s">
        <v>79</v>
      </c>
      <c r="AY307" s="244" t="s">
        <v>135</v>
      </c>
    </row>
    <row r="308" s="2" customFormat="1" ht="16.5" customHeight="1">
      <c r="A308" s="39"/>
      <c r="B308" s="40"/>
      <c r="C308" s="256" t="s">
        <v>445</v>
      </c>
      <c r="D308" s="256" t="s">
        <v>292</v>
      </c>
      <c r="E308" s="257" t="s">
        <v>446</v>
      </c>
      <c r="F308" s="258" t="s">
        <v>447</v>
      </c>
      <c r="G308" s="259" t="s">
        <v>140</v>
      </c>
      <c r="H308" s="260">
        <v>1.03</v>
      </c>
      <c r="I308" s="261"/>
      <c r="J308" s="262">
        <f>ROUND(I308*H308,2)</f>
        <v>0</v>
      </c>
      <c r="K308" s="258" t="s">
        <v>141</v>
      </c>
      <c r="L308" s="263"/>
      <c r="M308" s="264" t="s">
        <v>19</v>
      </c>
      <c r="N308" s="265" t="s">
        <v>43</v>
      </c>
      <c r="O308" s="85"/>
      <c r="P308" s="222">
        <f>O308*H308</f>
        <v>0</v>
      </c>
      <c r="Q308" s="222">
        <v>0.13100000000000001</v>
      </c>
      <c r="R308" s="222">
        <f>Q308*H308</f>
        <v>0.13493000000000002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201</v>
      </c>
      <c r="AT308" s="224" t="s">
        <v>292</v>
      </c>
      <c r="AU308" s="224" t="s">
        <v>81</v>
      </c>
      <c r="AY308" s="18" t="s">
        <v>135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79</v>
      </c>
      <c r="BK308" s="225">
        <f>ROUND(I308*H308,2)</f>
        <v>0</v>
      </c>
      <c r="BL308" s="18" t="s">
        <v>142</v>
      </c>
      <c r="BM308" s="224" t="s">
        <v>448</v>
      </c>
    </row>
    <row r="309" s="2" customFormat="1">
      <c r="A309" s="39"/>
      <c r="B309" s="40"/>
      <c r="C309" s="41"/>
      <c r="D309" s="226" t="s">
        <v>144</v>
      </c>
      <c r="E309" s="41"/>
      <c r="F309" s="227" t="s">
        <v>447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144</v>
      </c>
      <c r="AU309" s="18" t="s">
        <v>81</v>
      </c>
    </row>
    <row r="310" s="13" customFormat="1">
      <c r="A310" s="13"/>
      <c r="B310" s="234"/>
      <c r="C310" s="235"/>
      <c r="D310" s="226" t="s">
        <v>150</v>
      </c>
      <c r="E310" s="235"/>
      <c r="F310" s="237" t="s">
        <v>449</v>
      </c>
      <c r="G310" s="235"/>
      <c r="H310" s="238">
        <v>1.03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150</v>
      </c>
      <c r="AU310" s="244" t="s">
        <v>81</v>
      </c>
      <c r="AV310" s="13" t="s">
        <v>81</v>
      </c>
      <c r="AW310" s="13" t="s">
        <v>4</v>
      </c>
      <c r="AX310" s="13" t="s">
        <v>79</v>
      </c>
      <c r="AY310" s="244" t="s">
        <v>135</v>
      </c>
    </row>
    <row r="311" s="2" customFormat="1" ht="21.75" customHeight="1">
      <c r="A311" s="39"/>
      <c r="B311" s="40"/>
      <c r="C311" s="213" t="s">
        <v>450</v>
      </c>
      <c r="D311" s="213" t="s">
        <v>137</v>
      </c>
      <c r="E311" s="214" t="s">
        <v>451</v>
      </c>
      <c r="F311" s="215" t="s">
        <v>452</v>
      </c>
      <c r="G311" s="216" t="s">
        <v>140</v>
      </c>
      <c r="H311" s="217">
        <v>6</v>
      </c>
      <c r="I311" s="218"/>
      <c r="J311" s="219">
        <f>ROUND(I311*H311,2)</f>
        <v>0</v>
      </c>
      <c r="K311" s="215" t="s">
        <v>141</v>
      </c>
      <c r="L311" s="45"/>
      <c r="M311" s="220" t="s">
        <v>19</v>
      </c>
      <c r="N311" s="221" t="s">
        <v>43</v>
      </c>
      <c r="O311" s="85"/>
      <c r="P311" s="222">
        <f>O311*H311</f>
        <v>0</v>
      </c>
      <c r="Q311" s="222">
        <v>0.10100000000000001</v>
      </c>
      <c r="R311" s="222">
        <f>Q311*H311</f>
        <v>0.60600000000000009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142</v>
      </c>
      <c r="AT311" s="224" t="s">
        <v>137</v>
      </c>
      <c r="AU311" s="224" t="s">
        <v>81</v>
      </c>
      <c r="AY311" s="18" t="s">
        <v>135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79</v>
      </c>
      <c r="BK311" s="225">
        <f>ROUND(I311*H311,2)</f>
        <v>0</v>
      </c>
      <c r="BL311" s="18" t="s">
        <v>142</v>
      </c>
      <c r="BM311" s="224" t="s">
        <v>453</v>
      </c>
    </row>
    <row r="312" s="2" customFormat="1">
      <c r="A312" s="39"/>
      <c r="B312" s="40"/>
      <c r="C312" s="41"/>
      <c r="D312" s="226" t="s">
        <v>144</v>
      </c>
      <c r="E312" s="41"/>
      <c r="F312" s="227" t="s">
        <v>454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144</v>
      </c>
      <c r="AU312" s="18" t="s">
        <v>81</v>
      </c>
    </row>
    <row r="313" s="2" customFormat="1">
      <c r="A313" s="39"/>
      <c r="B313" s="40"/>
      <c r="C313" s="41"/>
      <c r="D313" s="231" t="s">
        <v>146</v>
      </c>
      <c r="E313" s="41"/>
      <c r="F313" s="232" t="s">
        <v>455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146</v>
      </c>
      <c r="AU313" s="18" t="s">
        <v>81</v>
      </c>
    </row>
    <row r="314" s="2" customFormat="1">
      <c r="A314" s="39"/>
      <c r="B314" s="40"/>
      <c r="C314" s="41"/>
      <c r="D314" s="226" t="s">
        <v>148</v>
      </c>
      <c r="E314" s="41"/>
      <c r="F314" s="233" t="s">
        <v>456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148</v>
      </c>
      <c r="AU314" s="18" t="s">
        <v>81</v>
      </c>
    </row>
    <row r="315" s="13" customFormat="1">
      <c r="A315" s="13"/>
      <c r="B315" s="234"/>
      <c r="C315" s="235"/>
      <c r="D315" s="226" t="s">
        <v>150</v>
      </c>
      <c r="E315" s="236" t="s">
        <v>19</v>
      </c>
      <c r="F315" s="237" t="s">
        <v>457</v>
      </c>
      <c r="G315" s="235"/>
      <c r="H315" s="238">
        <v>6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150</v>
      </c>
      <c r="AU315" s="244" t="s">
        <v>81</v>
      </c>
      <c r="AV315" s="13" t="s">
        <v>81</v>
      </c>
      <c r="AW315" s="13" t="s">
        <v>33</v>
      </c>
      <c r="AX315" s="13" t="s">
        <v>79</v>
      </c>
      <c r="AY315" s="244" t="s">
        <v>135</v>
      </c>
    </row>
    <row r="316" s="2" customFormat="1" ht="16.5" customHeight="1">
      <c r="A316" s="39"/>
      <c r="B316" s="40"/>
      <c r="C316" s="213" t="s">
        <v>458</v>
      </c>
      <c r="D316" s="213" t="s">
        <v>137</v>
      </c>
      <c r="E316" s="214" t="s">
        <v>459</v>
      </c>
      <c r="F316" s="215" t="s">
        <v>460</v>
      </c>
      <c r="G316" s="216" t="s">
        <v>228</v>
      </c>
      <c r="H316" s="217">
        <v>165.5</v>
      </c>
      <c r="I316" s="218"/>
      <c r="J316" s="219">
        <f>ROUND(I316*H316,2)</f>
        <v>0</v>
      </c>
      <c r="K316" s="215" t="s">
        <v>141</v>
      </c>
      <c r="L316" s="45"/>
      <c r="M316" s="220" t="s">
        <v>19</v>
      </c>
      <c r="N316" s="221" t="s">
        <v>43</v>
      </c>
      <c r="O316" s="85"/>
      <c r="P316" s="222">
        <f>O316*H316</f>
        <v>0</v>
      </c>
      <c r="Q316" s="222">
        <v>0.0035999999999999999</v>
      </c>
      <c r="R316" s="222">
        <f>Q316*H316</f>
        <v>0.5958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142</v>
      </c>
      <c r="AT316" s="224" t="s">
        <v>137</v>
      </c>
      <c r="AU316" s="224" t="s">
        <v>81</v>
      </c>
      <c r="AY316" s="18" t="s">
        <v>135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79</v>
      </c>
      <c r="BK316" s="225">
        <f>ROUND(I316*H316,2)</f>
        <v>0</v>
      </c>
      <c r="BL316" s="18" t="s">
        <v>142</v>
      </c>
      <c r="BM316" s="224" t="s">
        <v>461</v>
      </c>
    </row>
    <row r="317" s="2" customFormat="1">
      <c r="A317" s="39"/>
      <c r="B317" s="40"/>
      <c r="C317" s="41"/>
      <c r="D317" s="226" t="s">
        <v>144</v>
      </c>
      <c r="E317" s="41"/>
      <c r="F317" s="227" t="s">
        <v>462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144</v>
      </c>
      <c r="AU317" s="18" t="s">
        <v>81</v>
      </c>
    </row>
    <row r="318" s="2" customFormat="1">
      <c r="A318" s="39"/>
      <c r="B318" s="40"/>
      <c r="C318" s="41"/>
      <c r="D318" s="231" t="s">
        <v>146</v>
      </c>
      <c r="E318" s="41"/>
      <c r="F318" s="232" t="s">
        <v>463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146</v>
      </c>
      <c r="AU318" s="18" t="s">
        <v>81</v>
      </c>
    </row>
    <row r="319" s="2" customFormat="1">
      <c r="A319" s="39"/>
      <c r="B319" s="40"/>
      <c r="C319" s="41"/>
      <c r="D319" s="226" t="s">
        <v>148</v>
      </c>
      <c r="E319" s="41"/>
      <c r="F319" s="233" t="s">
        <v>464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148</v>
      </c>
      <c r="AU319" s="18" t="s">
        <v>81</v>
      </c>
    </row>
    <row r="320" s="13" customFormat="1">
      <c r="A320" s="13"/>
      <c r="B320" s="234"/>
      <c r="C320" s="235"/>
      <c r="D320" s="226" t="s">
        <v>150</v>
      </c>
      <c r="E320" s="236" t="s">
        <v>19</v>
      </c>
      <c r="F320" s="237" t="s">
        <v>465</v>
      </c>
      <c r="G320" s="235"/>
      <c r="H320" s="238">
        <v>165.5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150</v>
      </c>
      <c r="AU320" s="244" t="s">
        <v>81</v>
      </c>
      <c r="AV320" s="13" t="s">
        <v>81</v>
      </c>
      <c r="AW320" s="13" t="s">
        <v>33</v>
      </c>
      <c r="AX320" s="13" t="s">
        <v>79</v>
      </c>
      <c r="AY320" s="244" t="s">
        <v>135</v>
      </c>
    </row>
    <row r="321" s="12" customFormat="1" ht="22.8" customHeight="1">
      <c r="A321" s="12"/>
      <c r="B321" s="197"/>
      <c r="C321" s="198"/>
      <c r="D321" s="199" t="s">
        <v>71</v>
      </c>
      <c r="E321" s="211" t="s">
        <v>201</v>
      </c>
      <c r="F321" s="211" t="s">
        <v>466</v>
      </c>
      <c r="G321" s="198"/>
      <c r="H321" s="198"/>
      <c r="I321" s="201"/>
      <c r="J321" s="212">
        <f>BK321</f>
        <v>0</v>
      </c>
      <c r="K321" s="198"/>
      <c r="L321" s="203"/>
      <c r="M321" s="204"/>
      <c r="N321" s="205"/>
      <c r="O321" s="205"/>
      <c r="P321" s="206">
        <f>SUM(P322:P326)</f>
        <v>0</v>
      </c>
      <c r="Q321" s="205"/>
      <c r="R321" s="206">
        <f>SUM(R322:R326)</f>
        <v>1.6832</v>
      </c>
      <c r="S321" s="205"/>
      <c r="T321" s="207">
        <f>SUM(T322:T326)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8" t="s">
        <v>79</v>
      </c>
      <c r="AT321" s="209" t="s">
        <v>71</v>
      </c>
      <c r="AU321" s="209" t="s">
        <v>79</v>
      </c>
      <c r="AY321" s="208" t="s">
        <v>135</v>
      </c>
      <c r="BK321" s="210">
        <f>SUM(BK322:BK326)</f>
        <v>0</v>
      </c>
    </row>
    <row r="322" s="2" customFormat="1" ht="16.5" customHeight="1">
      <c r="A322" s="39"/>
      <c r="B322" s="40"/>
      <c r="C322" s="213" t="s">
        <v>467</v>
      </c>
      <c r="D322" s="213" t="s">
        <v>137</v>
      </c>
      <c r="E322" s="214" t="s">
        <v>468</v>
      </c>
      <c r="F322" s="215" t="s">
        <v>469</v>
      </c>
      <c r="G322" s="216" t="s">
        <v>470</v>
      </c>
      <c r="H322" s="217">
        <v>4</v>
      </c>
      <c r="I322" s="218"/>
      <c r="J322" s="219">
        <f>ROUND(I322*H322,2)</f>
        <v>0</v>
      </c>
      <c r="K322" s="215" t="s">
        <v>141</v>
      </c>
      <c r="L322" s="45"/>
      <c r="M322" s="220" t="s">
        <v>19</v>
      </c>
      <c r="N322" s="221" t="s">
        <v>43</v>
      </c>
      <c r="O322" s="85"/>
      <c r="P322" s="222">
        <f>O322*H322</f>
        <v>0</v>
      </c>
      <c r="Q322" s="222">
        <v>0.42080000000000001</v>
      </c>
      <c r="R322" s="222">
        <f>Q322*H322</f>
        <v>1.6832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142</v>
      </c>
      <c r="AT322" s="224" t="s">
        <v>137</v>
      </c>
      <c r="AU322" s="224" t="s">
        <v>81</v>
      </c>
      <c r="AY322" s="18" t="s">
        <v>135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79</v>
      </c>
      <c r="BK322" s="225">
        <f>ROUND(I322*H322,2)</f>
        <v>0</v>
      </c>
      <c r="BL322" s="18" t="s">
        <v>142</v>
      </c>
      <c r="BM322" s="224" t="s">
        <v>471</v>
      </c>
    </row>
    <row r="323" s="2" customFormat="1">
      <c r="A323" s="39"/>
      <c r="B323" s="40"/>
      <c r="C323" s="41"/>
      <c r="D323" s="226" t="s">
        <v>144</v>
      </c>
      <c r="E323" s="41"/>
      <c r="F323" s="227" t="s">
        <v>469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144</v>
      </c>
      <c r="AU323" s="18" t="s">
        <v>81</v>
      </c>
    </row>
    <row r="324" s="2" customFormat="1">
      <c r="A324" s="39"/>
      <c r="B324" s="40"/>
      <c r="C324" s="41"/>
      <c r="D324" s="231" t="s">
        <v>146</v>
      </c>
      <c r="E324" s="41"/>
      <c r="F324" s="232" t="s">
        <v>472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146</v>
      </c>
      <c r="AU324" s="18" t="s">
        <v>81</v>
      </c>
    </row>
    <row r="325" s="2" customFormat="1">
      <c r="A325" s="39"/>
      <c r="B325" s="40"/>
      <c r="C325" s="41"/>
      <c r="D325" s="226" t="s">
        <v>148</v>
      </c>
      <c r="E325" s="41"/>
      <c r="F325" s="233" t="s">
        <v>473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148</v>
      </c>
      <c r="AU325" s="18" t="s">
        <v>81</v>
      </c>
    </row>
    <row r="326" s="13" customFormat="1">
      <c r="A326" s="13"/>
      <c r="B326" s="234"/>
      <c r="C326" s="235"/>
      <c r="D326" s="226" t="s">
        <v>150</v>
      </c>
      <c r="E326" s="236" t="s">
        <v>19</v>
      </c>
      <c r="F326" s="237" t="s">
        <v>142</v>
      </c>
      <c r="G326" s="235"/>
      <c r="H326" s="238">
        <v>4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150</v>
      </c>
      <c r="AU326" s="244" t="s">
        <v>81</v>
      </c>
      <c r="AV326" s="13" t="s">
        <v>81</v>
      </c>
      <c r="AW326" s="13" t="s">
        <v>33</v>
      </c>
      <c r="AX326" s="13" t="s">
        <v>79</v>
      </c>
      <c r="AY326" s="244" t="s">
        <v>135</v>
      </c>
    </row>
    <row r="327" s="12" customFormat="1" ht="22.8" customHeight="1">
      <c r="A327" s="12"/>
      <c r="B327" s="197"/>
      <c r="C327" s="198"/>
      <c r="D327" s="199" t="s">
        <v>71</v>
      </c>
      <c r="E327" s="211" t="s">
        <v>210</v>
      </c>
      <c r="F327" s="211" t="s">
        <v>474</v>
      </c>
      <c r="G327" s="198"/>
      <c r="H327" s="198"/>
      <c r="I327" s="201"/>
      <c r="J327" s="212">
        <f>BK327</f>
        <v>0</v>
      </c>
      <c r="K327" s="198"/>
      <c r="L327" s="203"/>
      <c r="M327" s="204"/>
      <c r="N327" s="205"/>
      <c r="O327" s="205"/>
      <c r="P327" s="206">
        <f>SUM(P328:P395)</f>
        <v>0</v>
      </c>
      <c r="Q327" s="205"/>
      <c r="R327" s="206">
        <f>SUM(R328:R395)</f>
        <v>175.28526300000002</v>
      </c>
      <c r="S327" s="205"/>
      <c r="T327" s="207">
        <f>SUM(T328:T395)</f>
        <v>1.0270000000000001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8" t="s">
        <v>79</v>
      </c>
      <c r="AT327" s="209" t="s">
        <v>71</v>
      </c>
      <c r="AU327" s="209" t="s">
        <v>79</v>
      </c>
      <c r="AY327" s="208" t="s">
        <v>135</v>
      </c>
      <c r="BK327" s="210">
        <f>SUM(BK328:BK395)</f>
        <v>0</v>
      </c>
    </row>
    <row r="328" s="2" customFormat="1" ht="16.5" customHeight="1">
      <c r="A328" s="39"/>
      <c r="B328" s="40"/>
      <c r="C328" s="213" t="s">
        <v>475</v>
      </c>
      <c r="D328" s="213" t="s">
        <v>137</v>
      </c>
      <c r="E328" s="214" t="s">
        <v>476</v>
      </c>
      <c r="F328" s="215" t="s">
        <v>477</v>
      </c>
      <c r="G328" s="216" t="s">
        <v>470</v>
      </c>
      <c r="H328" s="217">
        <v>1</v>
      </c>
      <c r="I328" s="218"/>
      <c r="J328" s="219">
        <f>ROUND(I328*H328,2)</f>
        <v>0</v>
      </c>
      <c r="K328" s="215" t="s">
        <v>141</v>
      </c>
      <c r="L328" s="45"/>
      <c r="M328" s="220" t="s">
        <v>19</v>
      </c>
      <c r="N328" s="221" t="s">
        <v>43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142</v>
      </c>
      <c r="AT328" s="224" t="s">
        <v>137</v>
      </c>
      <c r="AU328" s="224" t="s">
        <v>81</v>
      </c>
      <c r="AY328" s="18" t="s">
        <v>135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79</v>
      </c>
      <c r="BK328" s="225">
        <f>ROUND(I328*H328,2)</f>
        <v>0</v>
      </c>
      <c r="BL328" s="18" t="s">
        <v>142</v>
      </c>
      <c r="BM328" s="224" t="s">
        <v>478</v>
      </c>
    </row>
    <row r="329" s="2" customFormat="1">
      <c r="A329" s="39"/>
      <c r="B329" s="40"/>
      <c r="C329" s="41"/>
      <c r="D329" s="226" t="s">
        <v>144</v>
      </c>
      <c r="E329" s="41"/>
      <c r="F329" s="227" t="s">
        <v>479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144</v>
      </c>
      <c r="AU329" s="18" t="s">
        <v>81</v>
      </c>
    </row>
    <row r="330" s="2" customFormat="1">
      <c r="A330" s="39"/>
      <c r="B330" s="40"/>
      <c r="C330" s="41"/>
      <c r="D330" s="231" t="s">
        <v>146</v>
      </c>
      <c r="E330" s="41"/>
      <c r="F330" s="232" t="s">
        <v>480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146</v>
      </c>
      <c r="AU330" s="18" t="s">
        <v>81</v>
      </c>
    </row>
    <row r="331" s="2" customFormat="1">
      <c r="A331" s="39"/>
      <c r="B331" s="40"/>
      <c r="C331" s="41"/>
      <c r="D331" s="226" t="s">
        <v>148</v>
      </c>
      <c r="E331" s="41"/>
      <c r="F331" s="233" t="s">
        <v>481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148</v>
      </c>
      <c r="AU331" s="18" t="s">
        <v>81</v>
      </c>
    </row>
    <row r="332" s="13" customFormat="1">
      <c r="A332" s="13"/>
      <c r="B332" s="234"/>
      <c r="C332" s="235"/>
      <c r="D332" s="226" t="s">
        <v>150</v>
      </c>
      <c r="E332" s="236" t="s">
        <v>19</v>
      </c>
      <c r="F332" s="237" t="s">
        <v>482</v>
      </c>
      <c r="G332" s="235"/>
      <c r="H332" s="238">
        <v>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150</v>
      </c>
      <c r="AU332" s="244" t="s">
        <v>81</v>
      </c>
      <c r="AV332" s="13" t="s">
        <v>81</v>
      </c>
      <c r="AW332" s="13" t="s">
        <v>33</v>
      </c>
      <c r="AX332" s="13" t="s">
        <v>79</v>
      </c>
      <c r="AY332" s="244" t="s">
        <v>135</v>
      </c>
    </row>
    <row r="333" s="2" customFormat="1" ht="16.5" customHeight="1">
      <c r="A333" s="39"/>
      <c r="B333" s="40"/>
      <c r="C333" s="256" t="s">
        <v>483</v>
      </c>
      <c r="D333" s="256" t="s">
        <v>292</v>
      </c>
      <c r="E333" s="257" t="s">
        <v>484</v>
      </c>
      <c r="F333" s="258" t="s">
        <v>485</v>
      </c>
      <c r="G333" s="259" t="s">
        <v>470</v>
      </c>
      <c r="H333" s="260">
        <v>1</v>
      </c>
      <c r="I333" s="261"/>
      <c r="J333" s="262">
        <f>ROUND(I333*H333,2)</f>
        <v>0</v>
      </c>
      <c r="K333" s="258" t="s">
        <v>141</v>
      </c>
      <c r="L333" s="263"/>
      <c r="M333" s="264" t="s">
        <v>19</v>
      </c>
      <c r="N333" s="265" t="s">
        <v>43</v>
      </c>
      <c r="O333" s="85"/>
      <c r="P333" s="222">
        <f>O333*H333</f>
        <v>0</v>
      </c>
      <c r="Q333" s="222">
        <v>0.0030000000000000001</v>
      </c>
      <c r="R333" s="222">
        <f>Q333*H333</f>
        <v>0.0030000000000000001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201</v>
      </c>
      <c r="AT333" s="224" t="s">
        <v>292</v>
      </c>
      <c r="AU333" s="224" t="s">
        <v>81</v>
      </c>
      <c r="AY333" s="18" t="s">
        <v>135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79</v>
      </c>
      <c r="BK333" s="225">
        <f>ROUND(I333*H333,2)</f>
        <v>0</v>
      </c>
      <c r="BL333" s="18" t="s">
        <v>142</v>
      </c>
      <c r="BM333" s="224" t="s">
        <v>486</v>
      </c>
    </row>
    <row r="334" s="2" customFormat="1">
      <c r="A334" s="39"/>
      <c r="B334" s="40"/>
      <c r="C334" s="41"/>
      <c r="D334" s="226" t="s">
        <v>144</v>
      </c>
      <c r="E334" s="41"/>
      <c r="F334" s="227" t="s">
        <v>485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144</v>
      </c>
      <c r="AU334" s="18" t="s">
        <v>81</v>
      </c>
    </row>
    <row r="335" s="13" customFormat="1">
      <c r="A335" s="13"/>
      <c r="B335" s="234"/>
      <c r="C335" s="235"/>
      <c r="D335" s="226" t="s">
        <v>150</v>
      </c>
      <c r="E335" s="236" t="s">
        <v>19</v>
      </c>
      <c r="F335" s="237" t="s">
        <v>482</v>
      </c>
      <c r="G335" s="235"/>
      <c r="H335" s="238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150</v>
      </c>
      <c r="AU335" s="244" t="s">
        <v>81</v>
      </c>
      <c r="AV335" s="13" t="s">
        <v>81</v>
      </c>
      <c r="AW335" s="13" t="s">
        <v>33</v>
      </c>
      <c r="AX335" s="13" t="s">
        <v>79</v>
      </c>
      <c r="AY335" s="244" t="s">
        <v>135</v>
      </c>
    </row>
    <row r="336" s="2" customFormat="1" ht="16.5" customHeight="1">
      <c r="A336" s="39"/>
      <c r="B336" s="40"/>
      <c r="C336" s="213" t="s">
        <v>487</v>
      </c>
      <c r="D336" s="213" t="s">
        <v>137</v>
      </c>
      <c r="E336" s="214" t="s">
        <v>488</v>
      </c>
      <c r="F336" s="215" t="s">
        <v>489</v>
      </c>
      <c r="G336" s="216" t="s">
        <v>228</v>
      </c>
      <c r="H336" s="217">
        <v>54</v>
      </c>
      <c r="I336" s="218"/>
      <c r="J336" s="219">
        <f>ROUND(I336*H336,2)</f>
        <v>0</v>
      </c>
      <c r="K336" s="215" t="s">
        <v>141</v>
      </c>
      <c r="L336" s="45"/>
      <c r="M336" s="220" t="s">
        <v>19</v>
      </c>
      <c r="N336" s="221" t="s">
        <v>43</v>
      </c>
      <c r="O336" s="85"/>
      <c r="P336" s="222">
        <f>O336*H336</f>
        <v>0</v>
      </c>
      <c r="Q336" s="222">
        <v>0.071900000000000006</v>
      </c>
      <c r="R336" s="222">
        <f>Q336*H336</f>
        <v>3.8826000000000005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142</v>
      </c>
      <c r="AT336" s="224" t="s">
        <v>137</v>
      </c>
      <c r="AU336" s="224" t="s">
        <v>81</v>
      </c>
      <c r="AY336" s="18" t="s">
        <v>135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79</v>
      </c>
      <c r="BK336" s="225">
        <f>ROUND(I336*H336,2)</f>
        <v>0</v>
      </c>
      <c r="BL336" s="18" t="s">
        <v>142</v>
      </c>
      <c r="BM336" s="224" t="s">
        <v>490</v>
      </c>
    </row>
    <row r="337" s="2" customFormat="1">
      <c r="A337" s="39"/>
      <c r="B337" s="40"/>
      <c r="C337" s="41"/>
      <c r="D337" s="226" t="s">
        <v>144</v>
      </c>
      <c r="E337" s="41"/>
      <c r="F337" s="227" t="s">
        <v>491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144</v>
      </c>
      <c r="AU337" s="18" t="s">
        <v>81</v>
      </c>
    </row>
    <row r="338" s="2" customFormat="1">
      <c r="A338" s="39"/>
      <c r="B338" s="40"/>
      <c r="C338" s="41"/>
      <c r="D338" s="231" t="s">
        <v>146</v>
      </c>
      <c r="E338" s="41"/>
      <c r="F338" s="232" t="s">
        <v>492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146</v>
      </c>
      <c r="AU338" s="18" t="s">
        <v>81</v>
      </c>
    </row>
    <row r="339" s="2" customFormat="1">
      <c r="A339" s="39"/>
      <c r="B339" s="40"/>
      <c r="C339" s="41"/>
      <c r="D339" s="226" t="s">
        <v>148</v>
      </c>
      <c r="E339" s="41"/>
      <c r="F339" s="233" t="s">
        <v>493</v>
      </c>
      <c r="G339" s="41"/>
      <c r="H339" s="41"/>
      <c r="I339" s="228"/>
      <c r="J339" s="41"/>
      <c r="K339" s="41"/>
      <c r="L339" s="45"/>
      <c r="M339" s="229"/>
      <c r="N339" s="230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148</v>
      </c>
      <c r="AU339" s="18" t="s">
        <v>81</v>
      </c>
    </row>
    <row r="340" s="13" customFormat="1">
      <c r="A340" s="13"/>
      <c r="B340" s="234"/>
      <c r="C340" s="235"/>
      <c r="D340" s="226" t="s">
        <v>150</v>
      </c>
      <c r="E340" s="236" t="s">
        <v>19</v>
      </c>
      <c r="F340" s="237" t="s">
        <v>494</v>
      </c>
      <c r="G340" s="235"/>
      <c r="H340" s="238">
        <v>54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150</v>
      </c>
      <c r="AU340" s="244" t="s">
        <v>81</v>
      </c>
      <c r="AV340" s="13" t="s">
        <v>81</v>
      </c>
      <c r="AW340" s="13" t="s">
        <v>33</v>
      </c>
      <c r="AX340" s="13" t="s">
        <v>79</v>
      </c>
      <c r="AY340" s="244" t="s">
        <v>135</v>
      </c>
    </row>
    <row r="341" s="2" customFormat="1" ht="16.5" customHeight="1">
      <c r="A341" s="39"/>
      <c r="B341" s="40"/>
      <c r="C341" s="256" t="s">
        <v>495</v>
      </c>
      <c r="D341" s="256" t="s">
        <v>292</v>
      </c>
      <c r="E341" s="257" t="s">
        <v>496</v>
      </c>
      <c r="F341" s="258" t="s">
        <v>411</v>
      </c>
      <c r="G341" s="259" t="s">
        <v>140</v>
      </c>
      <c r="H341" s="260">
        <v>5.508</v>
      </c>
      <c r="I341" s="261"/>
      <c r="J341" s="262">
        <f>ROUND(I341*H341,2)</f>
        <v>0</v>
      </c>
      <c r="K341" s="258" t="s">
        <v>141</v>
      </c>
      <c r="L341" s="263"/>
      <c r="M341" s="264" t="s">
        <v>19</v>
      </c>
      <c r="N341" s="265" t="s">
        <v>43</v>
      </c>
      <c r="O341" s="85"/>
      <c r="P341" s="222">
        <f>O341*H341</f>
        <v>0</v>
      </c>
      <c r="Q341" s="222">
        <v>0.222</v>
      </c>
      <c r="R341" s="222">
        <f>Q341*H341</f>
        <v>1.2227760000000001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201</v>
      </c>
      <c r="AT341" s="224" t="s">
        <v>292</v>
      </c>
      <c r="AU341" s="224" t="s">
        <v>81</v>
      </c>
      <c r="AY341" s="18" t="s">
        <v>135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79</v>
      </c>
      <c r="BK341" s="225">
        <f>ROUND(I341*H341,2)</f>
        <v>0</v>
      </c>
      <c r="BL341" s="18" t="s">
        <v>142</v>
      </c>
      <c r="BM341" s="224" t="s">
        <v>497</v>
      </c>
    </row>
    <row r="342" s="2" customFormat="1">
      <c r="A342" s="39"/>
      <c r="B342" s="40"/>
      <c r="C342" s="41"/>
      <c r="D342" s="226" t="s">
        <v>144</v>
      </c>
      <c r="E342" s="41"/>
      <c r="F342" s="227" t="s">
        <v>411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144</v>
      </c>
      <c r="AU342" s="18" t="s">
        <v>81</v>
      </c>
    </row>
    <row r="343" s="13" customFormat="1">
      <c r="A343" s="13"/>
      <c r="B343" s="234"/>
      <c r="C343" s="235"/>
      <c r="D343" s="226" t="s">
        <v>150</v>
      </c>
      <c r="E343" s="235"/>
      <c r="F343" s="237" t="s">
        <v>498</v>
      </c>
      <c r="G343" s="235"/>
      <c r="H343" s="238">
        <v>5.508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150</v>
      </c>
      <c r="AU343" s="244" t="s">
        <v>81</v>
      </c>
      <c r="AV343" s="13" t="s">
        <v>81</v>
      </c>
      <c r="AW343" s="13" t="s">
        <v>4</v>
      </c>
      <c r="AX343" s="13" t="s">
        <v>79</v>
      </c>
      <c r="AY343" s="244" t="s">
        <v>135</v>
      </c>
    </row>
    <row r="344" s="2" customFormat="1" ht="16.5" customHeight="1">
      <c r="A344" s="39"/>
      <c r="B344" s="40"/>
      <c r="C344" s="213" t="s">
        <v>499</v>
      </c>
      <c r="D344" s="213" t="s">
        <v>137</v>
      </c>
      <c r="E344" s="214" t="s">
        <v>500</v>
      </c>
      <c r="F344" s="215" t="s">
        <v>501</v>
      </c>
      <c r="G344" s="216" t="s">
        <v>228</v>
      </c>
      <c r="H344" s="217">
        <v>722.10000000000002</v>
      </c>
      <c r="I344" s="218"/>
      <c r="J344" s="219">
        <f>ROUND(I344*H344,2)</f>
        <v>0</v>
      </c>
      <c r="K344" s="215" t="s">
        <v>141</v>
      </c>
      <c r="L344" s="45"/>
      <c r="M344" s="220" t="s">
        <v>19</v>
      </c>
      <c r="N344" s="221" t="s">
        <v>43</v>
      </c>
      <c r="O344" s="85"/>
      <c r="P344" s="222">
        <f>O344*H344</f>
        <v>0</v>
      </c>
      <c r="Q344" s="222">
        <v>0.14066999999999999</v>
      </c>
      <c r="R344" s="222">
        <f>Q344*H344</f>
        <v>101.57780699999999</v>
      </c>
      <c r="S344" s="222">
        <v>0</v>
      </c>
      <c r="T344" s="223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4" t="s">
        <v>142</v>
      </c>
      <c r="AT344" s="224" t="s">
        <v>137</v>
      </c>
      <c r="AU344" s="224" t="s">
        <v>81</v>
      </c>
      <c r="AY344" s="18" t="s">
        <v>135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8" t="s">
        <v>79</v>
      </c>
      <c r="BK344" s="225">
        <f>ROUND(I344*H344,2)</f>
        <v>0</v>
      </c>
      <c r="BL344" s="18" t="s">
        <v>142</v>
      </c>
      <c r="BM344" s="224" t="s">
        <v>502</v>
      </c>
    </row>
    <row r="345" s="2" customFormat="1">
      <c r="A345" s="39"/>
      <c r="B345" s="40"/>
      <c r="C345" s="41"/>
      <c r="D345" s="226" t="s">
        <v>144</v>
      </c>
      <c r="E345" s="41"/>
      <c r="F345" s="227" t="s">
        <v>503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144</v>
      </c>
      <c r="AU345" s="18" t="s">
        <v>81</v>
      </c>
    </row>
    <row r="346" s="2" customFormat="1">
      <c r="A346" s="39"/>
      <c r="B346" s="40"/>
      <c r="C346" s="41"/>
      <c r="D346" s="231" t="s">
        <v>146</v>
      </c>
      <c r="E346" s="41"/>
      <c r="F346" s="232" t="s">
        <v>504</v>
      </c>
      <c r="G346" s="41"/>
      <c r="H346" s="41"/>
      <c r="I346" s="228"/>
      <c r="J346" s="41"/>
      <c r="K346" s="41"/>
      <c r="L346" s="45"/>
      <c r="M346" s="229"/>
      <c r="N346" s="23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146</v>
      </c>
      <c r="AU346" s="18" t="s">
        <v>81</v>
      </c>
    </row>
    <row r="347" s="2" customFormat="1">
      <c r="A347" s="39"/>
      <c r="B347" s="40"/>
      <c r="C347" s="41"/>
      <c r="D347" s="226" t="s">
        <v>148</v>
      </c>
      <c r="E347" s="41"/>
      <c r="F347" s="233" t="s">
        <v>505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148</v>
      </c>
      <c r="AU347" s="18" t="s">
        <v>81</v>
      </c>
    </row>
    <row r="348" s="15" customFormat="1">
      <c r="A348" s="15"/>
      <c r="B348" s="266"/>
      <c r="C348" s="267"/>
      <c r="D348" s="226" t="s">
        <v>150</v>
      </c>
      <c r="E348" s="268" t="s">
        <v>19</v>
      </c>
      <c r="F348" s="269" t="s">
        <v>506</v>
      </c>
      <c r="G348" s="267"/>
      <c r="H348" s="268" t="s">
        <v>19</v>
      </c>
      <c r="I348" s="270"/>
      <c r="J348" s="267"/>
      <c r="K348" s="267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150</v>
      </c>
      <c r="AU348" s="275" t="s">
        <v>81</v>
      </c>
      <c r="AV348" s="15" t="s">
        <v>79</v>
      </c>
      <c r="AW348" s="15" t="s">
        <v>33</v>
      </c>
      <c r="AX348" s="15" t="s">
        <v>72</v>
      </c>
      <c r="AY348" s="275" t="s">
        <v>135</v>
      </c>
    </row>
    <row r="349" s="13" customFormat="1">
      <c r="A349" s="13"/>
      <c r="B349" s="234"/>
      <c r="C349" s="235"/>
      <c r="D349" s="226" t="s">
        <v>150</v>
      </c>
      <c r="E349" s="236" t="s">
        <v>19</v>
      </c>
      <c r="F349" s="237" t="s">
        <v>507</v>
      </c>
      <c r="G349" s="235"/>
      <c r="H349" s="238">
        <v>722.10000000000002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150</v>
      </c>
      <c r="AU349" s="244" t="s">
        <v>81</v>
      </c>
      <c r="AV349" s="13" t="s">
        <v>81</v>
      </c>
      <c r="AW349" s="13" t="s">
        <v>33</v>
      </c>
      <c r="AX349" s="13" t="s">
        <v>79</v>
      </c>
      <c r="AY349" s="244" t="s">
        <v>135</v>
      </c>
    </row>
    <row r="350" s="2" customFormat="1" ht="16.5" customHeight="1">
      <c r="A350" s="39"/>
      <c r="B350" s="40"/>
      <c r="C350" s="256" t="s">
        <v>508</v>
      </c>
      <c r="D350" s="256" t="s">
        <v>292</v>
      </c>
      <c r="E350" s="257" t="s">
        <v>509</v>
      </c>
      <c r="F350" s="258" t="s">
        <v>510</v>
      </c>
      <c r="G350" s="259" t="s">
        <v>228</v>
      </c>
      <c r="H350" s="260">
        <v>207</v>
      </c>
      <c r="I350" s="261"/>
      <c r="J350" s="262">
        <f>ROUND(I350*H350,2)</f>
        <v>0</v>
      </c>
      <c r="K350" s="258" t="s">
        <v>19</v>
      </c>
      <c r="L350" s="263"/>
      <c r="M350" s="264" t="s">
        <v>19</v>
      </c>
      <c r="N350" s="265" t="s">
        <v>43</v>
      </c>
      <c r="O350" s="85"/>
      <c r="P350" s="222">
        <f>O350*H350</f>
        <v>0</v>
      </c>
      <c r="Q350" s="222">
        <v>0.104</v>
      </c>
      <c r="R350" s="222">
        <f>Q350*H350</f>
        <v>21.527999999999999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201</v>
      </c>
      <c r="AT350" s="224" t="s">
        <v>292</v>
      </c>
      <c r="AU350" s="224" t="s">
        <v>81</v>
      </c>
      <c r="AY350" s="18" t="s">
        <v>135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79</v>
      </c>
      <c r="BK350" s="225">
        <f>ROUND(I350*H350,2)</f>
        <v>0</v>
      </c>
      <c r="BL350" s="18" t="s">
        <v>142</v>
      </c>
      <c r="BM350" s="224" t="s">
        <v>511</v>
      </c>
    </row>
    <row r="351" s="2" customFormat="1">
      <c r="A351" s="39"/>
      <c r="B351" s="40"/>
      <c r="C351" s="41"/>
      <c r="D351" s="226" t="s">
        <v>144</v>
      </c>
      <c r="E351" s="41"/>
      <c r="F351" s="227" t="s">
        <v>510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144</v>
      </c>
      <c r="AU351" s="18" t="s">
        <v>81</v>
      </c>
    </row>
    <row r="352" s="15" customFormat="1">
      <c r="A352" s="15"/>
      <c r="B352" s="266"/>
      <c r="C352" s="267"/>
      <c r="D352" s="226" t="s">
        <v>150</v>
      </c>
      <c r="E352" s="268" t="s">
        <v>19</v>
      </c>
      <c r="F352" s="269" t="s">
        <v>512</v>
      </c>
      <c r="G352" s="267"/>
      <c r="H352" s="268" t="s">
        <v>19</v>
      </c>
      <c r="I352" s="270"/>
      <c r="J352" s="267"/>
      <c r="K352" s="267"/>
      <c r="L352" s="271"/>
      <c r="M352" s="272"/>
      <c r="N352" s="273"/>
      <c r="O352" s="273"/>
      <c r="P352" s="273"/>
      <c r="Q352" s="273"/>
      <c r="R352" s="273"/>
      <c r="S352" s="273"/>
      <c r="T352" s="27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5" t="s">
        <v>150</v>
      </c>
      <c r="AU352" s="275" t="s">
        <v>81</v>
      </c>
      <c r="AV352" s="15" t="s">
        <v>79</v>
      </c>
      <c r="AW352" s="15" t="s">
        <v>33</v>
      </c>
      <c r="AX352" s="15" t="s">
        <v>72</v>
      </c>
      <c r="AY352" s="275" t="s">
        <v>135</v>
      </c>
    </row>
    <row r="353" s="13" customFormat="1">
      <c r="A353" s="13"/>
      <c r="B353" s="234"/>
      <c r="C353" s="235"/>
      <c r="D353" s="226" t="s">
        <v>150</v>
      </c>
      <c r="E353" s="236" t="s">
        <v>19</v>
      </c>
      <c r="F353" s="237" t="s">
        <v>513</v>
      </c>
      <c r="G353" s="235"/>
      <c r="H353" s="238">
        <v>207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150</v>
      </c>
      <c r="AU353" s="244" t="s">
        <v>81</v>
      </c>
      <c r="AV353" s="13" t="s">
        <v>81</v>
      </c>
      <c r="AW353" s="13" t="s">
        <v>33</v>
      </c>
      <c r="AX353" s="13" t="s">
        <v>79</v>
      </c>
      <c r="AY353" s="244" t="s">
        <v>135</v>
      </c>
    </row>
    <row r="354" s="2" customFormat="1" ht="16.5" customHeight="1">
      <c r="A354" s="39"/>
      <c r="B354" s="40"/>
      <c r="C354" s="256" t="s">
        <v>514</v>
      </c>
      <c r="D354" s="256" t="s">
        <v>292</v>
      </c>
      <c r="E354" s="257" t="s">
        <v>515</v>
      </c>
      <c r="F354" s="258" t="s">
        <v>516</v>
      </c>
      <c r="G354" s="259" t="s">
        <v>228</v>
      </c>
      <c r="H354" s="260">
        <v>157</v>
      </c>
      <c r="I354" s="261"/>
      <c r="J354" s="262">
        <f>ROUND(I354*H354,2)</f>
        <v>0</v>
      </c>
      <c r="K354" s="258" t="s">
        <v>19</v>
      </c>
      <c r="L354" s="263"/>
      <c r="M354" s="264" t="s">
        <v>19</v>
      </c>
      <c r="N354" s="265" t="s">
        <v>43</v>
      </c>
      <c r="O354" s="85"/>
      <c r="P354" s="222">
        <f>O354*H354</f>
        <v>0</v>
      </c>
      <c r="Q354" s="222">
        <v>0.105</v>
      </c>
      <c r="R354" s="222">
        <f>Q354*H354</f>
        <v>16.484999999999999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201</v>
      </c>
      <c r="AT354" s="224" t="s">
        <v>292</v>
      </c>
      <c r="AU354" s="224" t="s">
        <v>81</v>
      </c>
      <c r="AY354" s="18" t="s">
        <v>135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79</v>
      </c>
      <c r="BK354" s="225">
        <f>ROUND(I354*H354,2)</f>
        <v>0</v>
      </c>
      <c r="BL354" s="18" t="s">
        <v>142</v>
      </c>
      <c r="BM354" s="224" t="s">
        <v>517</v>
      </c>
    </row>
    <row r="355" s="2" customFormat="1">
      <c r="A355" s="39"/>
      <c r="B355" s="40"/>
      <c r="C355" s="41"/>
      <c r="D355" s="226" t="s">
        <v>144</v>
      </c>
      <c r="E355" s="41"/>
      <c r="F355" s="227" t="s">
        <v>516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144</v>
      </c>
      <c r="AU355" s="18" t="s">
        <v>81</v>
      </c>
    </row>
    <row r="356" s="15" customFormat="1">
      <c r="A356" s="15"/>
      <c r="B356" s="266"/>
      <c r="C356" s="267"/>
      <c r="D356" s="226" t="s">
        <v>150</v>
      </c>
      <c r="E356" s="268" t="s">
        <v>19</v>
      </c>
      <c r="F356" s="269" t="s">
        <v>512</v>
      </c>
      <c r="G356" s="267"/>
      <c r="H356" s="268" t="s">
        <v>19</v>
      </c>
      <c r="I356" s="270"/>
      <c r="J356" s="267"/>
      <c r="K356" s="267"/>
      <c r="L356" s="271"/>
      <c r="M356" s="272"/>
      <c r="N356" s="273"/>
      <c r="O356" s="273"/>
      <c r="P356" s="273"/>
      <c r="Q356" s="273"/>
      <c r="R356" s="273"/>
      <c r="S356" s="273"/>
      <c r="T356" s="27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5" t="s">
        <v>150</v>
      </c>
      <c r="AU356" s="275" t="s">
        <v>81</v>
      </c>
      <c r="AV356" s="15" t="s">
        <v>79</v>
      </c>
      <c r="AW356" s="15" t="s">
        <v>33</v>
      </c>
      <c r="AX356" s="15" t="s">
        <v>72</v>
      </c>
      <c r="AY356" s="275" t="s">
        <v>135</v>
      </c>
    </row>
    <row r="357" s="13" customFormat="1">
      <c r="A357" s="13"/>
      <c r="B357" s="234"/>
      <c r="C357" s="235"/>
      <c r="D357" s="226" t="s">
        <v>150</v>
      </c>
      <c r="E357" s="236" t="s">
        <v>19</v>
      </c>
      <c r="F357" s="237" t="s">
        <v>518</v>
      </c>
      <c r="G357" s="235"/>
      <c r="H357" s="238">
        <v>110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150</v>
      </c>
      <c r="AU357" s="244" t="s">
        <v>81</v>
      </c>
      <c r="AV357" s="13" t="s">
        <v>81</v>
      </c>
      <c r="AW357" s="13" t="s">
        <v>33</v>
      </c>
      <c r="AX357" s="13" t="s">
        <v>72</v>
      </c>
      <c r="AY357" s="244" t="s">
        <v>135</v>
      </c>
    </row>
    <row r="358" s="13" customFormat="1">
      <c r="A358" s="13"/>
      <c r="B358" s="234"/>
      <c r="C358" s="235"/>
      <c r="D358" s="226" t="s">
        <v>150</v>
      </c>
      <c r="E358" s="236" t="s">
        <v>19</v>
      </c>
      <c r="F358" s="237" t="s">
        <v>519</v>
      </c>
      <c r="G358" s="235"/>
      <c r="H358" s="238">
        <v>24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150</v>
      </c>
      <c r="AU358" s="244" t="s">
        <v>81</v>
      </c>
      <c r="AV358" s="13" t="s">
        <v>81</v>
      </c>
      <c r="AW358" s="13" t="s">
        <v>33</v>
      </c>
      <c r="AX358" s="13" t="s">
        <v>72</v>
      </c>
      <c r="AY358" s="244" t="s">
        <v>135</v>
      </c>
    </row>
    <row r="359" s="13" customFormat="1">
      <c r="A359" s="13"/>
      <c r="B359" s="234"/>
      <c r="C359" s="235"/>
      <c r="D359" s="226" t="s">
        <v>150</v>
      </c>
      <c r="E359" s="236" t="s">
        <v>19</v>
      </c>
      <c r="F359" s="237" t="s">
        <v>520</v>
      </c>
      <c r="G359" s="235"/>
      <c r="H359" s="238">
        <v>23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150</v>
      </c>
      <c r="AU359" s="244" t="s">
        <v>81</v>
      </c>
      <c r="AV359" s="13" t="s">
        <v>81</v>
      </c>
      <c r="AW359" s="13" t="s">
        <v>33</v>
      </c>
      <c r="AX359" s="13" t="s">
        <v>72</v>
      </c>
      <c r="AY359" s="244" t="s">
        <v>135</v>
      </c>
    </row>
    <row r="360" s="14" customFormat="1">
      <c r="A360" s="14"/>
      <c r="B360" s="245"/>
      <c r="C360" s="246"/>
      <c r="D360" s="226" t="s">
        <v>150</v>
      </c>
      <c r="E360" s="247" t="s">
        <v>19</v>
      </c>
      <c r="F360" s="248" t="s">
        <v>153</v>
      </c>
      <c r="G360" s="246"/>
      <c r="H360" s="249">
        <v>157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150</v>
      </c>
      <c r="AU360" s="255" t="s">
        <v>81</v>
      </c>
      <c r="AV360" s="14" t="s">
        <v>142</v>
      </c>
      <c r="AW360" s="14" t="s">
        <v>33</v>
      </c>
      <c r="AX360" s="14" t="s">
        <v>79</v>
      </c>
      <c r="AY360" s="255" t="s">
        <v>135</v>
      </c>
    </row>
    <row r="361" s="2" customFormat="1" ht="16.5" customHeight="1">
      <c r="A361" s="39"/>
      <c r="B361" s="40"/>
      <c r="C361" s="256" t="s">
        <v>521</v>
      </c>
      <c r="D361" s="256" t="s">
        <v>292</v>
      </c>
      <c r="E361" s="257" t="s">
        <v>522</v>
      </c>
      <c r="F361" s="258" t="s">
        <v>523</v>
      </c>
      <c r="G361" s="259" t="s">
        <v>228</v>
      </c>
      <c r="H361" s="260">
        <v>373</v>
      </c>
      <c r="I361" s="261"/>
      <c r="J361" s="262">
        <f>ROUND(I361*H361,2)</f>
        <v>0</v>
      </c>
      <c r="K361" s="258" t="s">
        <v>19</v>
      </c>
      <c r="L361" s="263"/>
      <c r="M361" s="264" t="s">
        <v>19</v>
      </c>
      <c r="N361" s="265" t="s">
        <v>43</v>
      </c>
      <c r="O361" s="85"/>
      <c r="P361" s="222">
        <f>O361*H361</f>
        <v>0</v>
      </c>
      <c r="Q361" s="222">
        <v>0.082000000000000003</v>
      </c>
      <c r="R361" s="222">
        <f>Q361*H361</f>
        <v>30.586000000000002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201</v>
      </c>
      <c r="AT361" s="224" t="s">
        <v>292</v>
      </c>
      <c r="AU361" s="224" t="s">
        <v>81</v>
      </c>
      <c r="AY361" s="18" t="s">
        <v>135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8" t="s">
        <v>79</v>
      </c>
      <c r="BK361" s="225">
        <f>ROUND(I361*H361,2)</f>
        <v>0</v>
      </c>
      <c r="BL361" s="18" t="s">
        <v>142</v>
      </c>
      <c r="BM361" s="224" t="s">
        <v>524</v>
      </c>
    </row>
    <row r="362" s="2" customFormat="1">
      <c r="A362" s="39"/>
      <c r="B362" s="40"/>
      <c r="C362" s="41"/>
      <c r="D362" s="226" t="s">
        <v>144</v>
      </c>
      <c r="E362" s="41"/>
      <c r="F362" s="227" t="s">
        <v>523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144</v>
      </c>
      <c r="AU362" s="18" t="s">
        <v>81</v>
      </c>
    </row>
    <row r="363" s="15" customFormat="1">
      <c r="A363" s="15"/>
      <c r="B363" s="266"/>
      <c r="C363" s="267"/>
      <c r="D363" s="226" t="s">
        <v>150</v>
      </c>
      <c r="E363" s="268" t="s">
        <v>19</v>
      </c>
      <c r="F363" s="269" t="s">
        <v>512</v>
      </c>
      <c r="G363" s="267"/>
      <c r="H363" s="268" t="s">
        <v>19</v>
      </c>
      <c r="I363" s="270"/>
      <c r="J363" s="267"/>
      <c r="K363" s="267"/>
      <c r="L363" s="271"/>
      <c r="M363" s="272"/>
      <c r="N363" s="273"/>
      <c r="O363" s="273"/>
      <c r="P363" s="273"/>
      <c r="Q363" s="273"/>
      <c r="R363" s="273"/>
      <c r="S363" s="273"/>
      <c r="T363" s="27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5" t="s">
        <v>150</v>
      </c>
      <c r="AU363" s="275" t="s">
        <v>81</v>
      </c>
      <c r="AV363" s="15" t="s">
        <v>79</v>
      </c>
      <c r="AW363" s="15" t="s">
        <v>33</v>
      </c>
      <c r="AX363" s="15" t="s">
        <v>72</v>
      </c>
      <c r="AY363" s="275" t="s">
        <v>135</v>
      </c>
    </row>
    <row r="364" s="13" customFormat="1">
      <c r="A364" s="13"/>
      <c r="B364" s="234"/>
      <c r="C364" s="235"/>
      <c r="D364" s="226" t="s">
        <v>150</v>
      </c>
      <c r="E364" s="236" t="s">
        <v>19</v>
      </c>
      <c r="F364" s="237" t="s">
        <v>525</v>
      </c>
      <c r="G364" s="235"/>
      <c r="H364" s="238">
        <v>373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150</v>
      </c>
      <c r="AU364" s="244" t="s">
        <v>81</v>
      </c>
      <c r="AV364" s="13" t="s">
        <v>81</v>
      </c>
      <c r="AW364" s="13" t="s">
        <v>33</v>
      </c>
      <c r="AX364" s="13" t="s">
        <v>79</v>
      </c>
      <c r="AY364" s="244" t="s">
        <v>135</v>
      </c>
    </row>
    <row r="365" s="2" customFormat="1" ht="16.5" customHeight="1">
      <c r="A365" s="39"/>
      <c r="B365" s="40"/>
      <c r="C365" s="213" t="s">
        <v>526</v>
      </c>
      <c r="D365" s="213" t="s">
        <v>137</v>
      </c>
      <c r="E365" s="214" t="s">
        <v>527</v>
      </c>
      <c r="F365" s="215" t="s">
        <v>528</v>
      </c>
      <c r="G365" s="216" t="s">
        <v>228</v>
      </c>
      <c r="H365" s="217">
        <v>165.5</v>
      </c>
      <c r="I365" s="218"/>
      <c r="J365" s="219">
        <f>ROUND(I365*H365,2)</f>
        <v>0</v>
      </c>
      <c r="K365" s="215" t="s">
        <v>141</v>
      </c>
      <c r="L365" s="45"/>
      <c r="M365" s="220" t="s">
        <v>19</v>
      </c>
      <c r="N365" s="221" t="s">
        <v>43</v>
      </c>
      <c r="O365" s="85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142</v>
      </c>
      <c r="AT365" s="224" t="s">
        <v>137</v>
      </c>
      <c r="AU365" s="224" t="s">
        <v>81</v>
      </c>
      <c r="AY365" s="18" t="s">
        <v>135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79</v>
      </c>
      <c r="BK365" s="225">
        <f>ROUND(I365*H365,2)</f>
        <v>0</v>
      </c>
      <c r="BL365" s="18" t="s">
        <v>142</v>
      </c>
      <c r="BM365" s="224" t="s">
        <v>529</v>
      </c>
    </row>
    <row r="366" s="2" customFormat="1">
      <c r="A366" s="39"/>
      <c r="B366" s="40"/>
      <c r="C366" s="41"/>
      <c r="D366" s="226" t="s">
        <v>144</v>
      </c>
      <c r="E366" s="41"/>
      <c r="F366" s="227" t="s">
        <v>530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144</v>
      </c>
      <c r="AU366" s="18" t="s">
        <v>81</v>
      </c>
    </row>
    <row r="367" s="2" customFormat="1">
      <c r="A367" s="39"/>
      <c r="B367" s="40"/>
      <c r="C367" s="41"/>
      <c r="D367" s="231" t="s">
        <v>146</v>
      </c>
      <c r="E367" s="41"/>
      <c r="F367" s="232" t="s">
        <v>531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146</v>
      </c>
      <c r="AU367" s="18" t="s">
        <v>81</v>
      </c>
    </row>
    <row r="368" s="2" customFormat="1">
      <c r="A368" s="39"/>
      <c r="B368" s="40"/>
      <c r="C368" s="41"/>
      <c r="D368" s="226" t="s">
        <v>148</v>
      </c>
      <c r="E368" s="41"/>
      <c r="F368" s="233" t="s">
        <v>532</v>
      </c>
      <c r="G368" s="41"/>
      <c r="H368" s="41"/>
      <c r="I368" s="228"/>
      <c r="J368" s="41"/>
      <c r="K368" s="41"/>
      <c r="L368" s="45"/>
      <c r="M368" s="229"/>
      <c r="N368" s="230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148</v>
      </c>
      <c r="AU368" s="18" t="s">
        <v>81</v>
      </c>
    </row>
    <row r="369" s="13" customFormat="1">
      <c r="A369" s="13"/>
      <c r="B369" s="234"/>
      <c r="C369" s="235"/>
      <c r="D369" s="226" t="s">
        <v>150</v>
      </c>
      <c r="E369" s="236" t="s">
        <v>19</v>
      </c>
      <c r="F369" s="237" t="s">
        <v>533</v>
      </c>
      <c r="G369" s="235"/>
      <c r="H369" s="238">
        <v>165.5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150</v>
      </c>
      <c r="AU369" s="244" t="s">
        <v>81</v>
      </c>
      <c r="AV369" s="13" t="s">
        <v>81</v>
      </c>
      <c r="AW369" s="13" t="s">
        <v>33</v>
      </c>
      <c r="AX369" s="13" t="s">
        <v>79</v>
      </c>
      <c r="AY369" s="244" t="s">
        <v>135</v>
      </c>
    </row>
    <row r="370" s="2" customFormat="1" ht="16.5" customHeight="1">
      <c r="A370" s="39"/>
      <c r="B370" s="40"/>
      <c r="C370" s="213" t="s">
        <v>534</v>
      </c>
      <c r="D370" s="213" t="s">
        <v>137</v>
      </c>
      <c r="E370" s="214" t="s">
        <v>535</v>
      </c>
      <c r="F370" s="215" t="s">
        <v>536</v>
      </c>
      <c r="G370" s="216" t="s">
        <v>228</v>
      </c>
      <c r="H370" s="217">
        <v>4</v>
      </c>
      <c r="I370" s="218"/>
      <c r="J370" s="219">
        <f>ROUND(I370*H370,2)</f>
        <v>0</v>
      </c>
      <c r="K370" s="215" t="s">
        <v>141</v>
      </c>
      <c r="L370" s="45"/>
      <c r="M370" s="220" t="s">
        <v>19</v>
      </c>
      <c r="N370" s="221" t="s">
        <v>43</v>
      </c>
      <c r="O370" s="85"/>
      <c r="P370" s="222">
        <f>O370*H370</f>
        <v>0</v>
      </c>
      <c r="Q370" s="222">
        <v>2.0000000000000002E-05</v>
      </c>
      <c r="R370" s="222">
        <f>Q370*H370</f>
        <v>8.0000000000000007E-05</v>
      </c>
      <c r="S370" s="222">
        <v>0</v>
      </c>
      <c r="T370" s="22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4" t="s">
        <v>142</v>
      </c>
      <c r="AT370" s="224" t="s">
        <v>137</v>
      </c>
      <c r="AU370" s="224" t="s">
        <v>81</v>
      </c>
      <c r="AY370" s="18" t="s">
        <v>135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8" t="s">
        <v>79</v>
      </c>
      <c r="BK370" s="225">
        <f>ROUND(I370*H370,2)</f>
        <v>0</v>
      </c>
      <c r="BL370" s="18" t="s">
        <v>142</v>
      </c>
      <c r="BM370" s="224" t="s">
        <v>537</v>
      </c>
    </row>
    <row r="371" s="2" customFormat="1">
      <c r="A371" s="39"/>
      <c r="B371" s="40"/>
      <c r="C371" s="41"/>
      <c r="D371" s="226" t="s">
        <v>144</v>
      </c>
      <c r="E371" s="41"/>
      <c r="F371" s="227" t="s">
        <v>538</v>
      </c>
      <c r="G371" s="41"/>
      <c r="H371" s="41"/>
      <c r="I371" s="228"/>
      <c r="J371" s="41"/>
      <c r="K371" s="41"/>
      <c r="L371" s="45"/>
      <c r="M371" s="229"/>
      <c r="N371" s="230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144</v>
      </c>
      <c r="AU371" s="18" t="s">
        <v>81</v>
      </c>
    </row>
    <row r="372" s="2" customFormat="1">
      <c r="A372" s="39"/>
      <c r="B372" s="40"/>
      <c r="C372" s="41"/>
      <c r="D372" s="231" t="s">
        <v>146</v>
      </c>
      <c r="E372" s="41"/>
      <c r="F372" s="232" t="s">
        <v>539</v>
      </c>
      <c r="G372" s="41"/>
      <c r="H372" s="41"/>
      <c r="I372" s="228"/>
      <c r="J372" s="41"/>
      <c r="K372" s="41"/>
      <c r="L372" s="45"/>
      <c r="M372" s="229"/>
      <c r="N372" s="230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146</v>
      </c>
      <c r="AU372" s="18" t="s">
        <v>81</v>
      </c>
    </row>
    <row r="373" s="2" customFormat="1">
      <c r="A373" s="39"/>
      <c r="B373" s="40"/>
      <c r="C373" s="41"/>
      <c r="D373" s="226" t="s">
        <v>148</v>
      </c>
      <c r="E373" s="41"/>
      <c r="F373" s="233" t="s">
        <v>532</v>
      </c>
      <c r="G373" s="41"/>
      <c r="H373" s="41"/>
      <c r="I373" s="228"/>
      <c r="J373" s="41"/>
      <c r="K373" s="41"/>
      <c r="L373" s="45"/>
      <c r="M373" s="229"/>
      <c r="N373" s="230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148</v>
      </c>
      <c r="AU373" s="18" t="s">
        <v>81</v>
      </c>
    </row>
    <row r="374" s="13" customFormat="1">
      <c r="A374" s="13"/>
      <c r="B374" s="234"/>
      <c r="C374" s="235"/>
      <c r="D374" s="226" t="s">
        <v>150</v>
      </c>
      <c r="E374" s="236" t="s">
        <v>19</v>
      </c>
      <c r="F374" s="237" t="s">
        <v>540</v>
      </c>
      <c r="G374" s="235"/>
      <c r="H374" s="238">
        <v>4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150</v>
      </c>
      <c r="AU374" s="244" t="s">
        <v>81</v>
      </c>
      <c r="AV374" s="13" t="s">
        <v>81</v>
      </c>
      <c r="AW374" s="13" t="s">
        <v>33</v>
      </c>
      <c r="AX374" s="13" t="s">
        <v>79</v>
      </c>
      <c r="AY374" s="244" t="s">
        <v>135</v>
      </c>
    </row>
    <row r="375" s="2" customFormat="1" ht="16.5" customHeight="1">
      <c r="A375" s="39"/>
      <c r="B375" s="40"/>
      <c r="C375" s="213" t="s">
        <v>541</v>
      </c>
      <c r="D375" s="213" t="s">
        <v>137</v>
      </c>
      <c r="E375" s="214" t="s">
        <v>542</v>
      </c>
      <c r="F375" s="215" t="s">
        <v>543</v>
      </c>
      <c r="G375" s="216" t="s">
        <v>228</v>
      </c>
      <c r="H375" s="217">
        <v>24</v>
      </c>
      <c r="I375" s="218"/>
      <c r="J375" s="219">
        <f>ROUND(I375*H375,2)</f>
        <v>0</v>
      </c>
      <c r="K375" s="215" t="s">
        <v>141</v>
      </c>
      <c r="L375" s="45"/>
      <c r="M375" s="220" t="s">
        <v>19</v>
      </c>
      <c r="N375" s="221" t="s">
        <v>43</v>
      </c>
      <c r="O375" s="85"/>
      <c r="P375" s="222">
        <f>O375*H375</f>
        <v>0</v>
      </c>
      <c r="Q375" s="222">
        <v>0</v>
      </c>
      <c r="R375" s="222">
        <f>Q375*H375</f>
        <v>0</v>
      </c>
      <c r="S375" s="222">
        <v>0.035000000000000003</v>
      </c>
      <c r="T375" s="223">
        <f>S375*H375</f>
        <v>0.84000000000000008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142</v>
      </c>
      <c r="AT375" s="224" t="s">
        <v>137</v>
      </c>
      <c r="AU375" s="224" t="s">
        <v>81</v>
      </c>
      <c r="AY375" s="18" t="s">
        <v>135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79</v>
      </c>
      <c r="BK375" s="225">
        <f>ROUND(I375*H375,2)</f>
        <v>0</v>
      </c>
      <c r="BL375" s="18" t="s">
        <v>142</v>
      </c>
      <c r="BM375" s="224" t="s">
        <v>544</v>
      </c>
    </row>
    <row r="376" s="2" customFormat="1">
      <c r="A376" s="39"/>
      <c r="B376" s="40"/>
      <c r="C376" s="41"/>
      <c r="D376" s="226" t="s">
        <v>144</v>
      </c>
      <c r="E376" s="41"/>
      <c r="F376" s="227" t="s">
        <v>545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144</v>
      </c>
      <c r="AU376" s="18" t="s">
        <v>81</v>
      </c>
    </row>
    <row r="377" s="2" customFormat="1">
      <c r="A377" s="39"/>
      <c r="B377" s="40"/>
      <c r="C377" s="41"/>
      <c r="D377" s="231" t="s">
        <v>146</v>
      </c>
      <c r="E377" s="41"/>
      <c r="F377" s="232" t="s">
        <v>546</v>
      </c>
      <c r="G377" s="41"/>
      <c r="H377" s="41"/>
      <c r="I377" s="228"/>
      <c r="J377" s="41"/>
      <c r="K377" s="41"/>
      <c r="L377" s="45"/>
      <c r="M377" s="229"/>
      <c r="N377" s="230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146</v>
      </c>
      <c r="AU377" s="18" t="s">
        <v>81</v>
      </c>
    </row>
    <row r="378" s="2" customFormat="1">
      <c r="A378" s="39"/>
      <c r="B378" s="40"/>
      <c r="C378" s="41"/>
      <c r="D378" s="226" t="s">
        <v>148</v>
      </c>
      <c r="E378" s="41"/>
      <c r="F378" s="233" t="s">
        <v>547</v>
      </c>
      <c r="G378" s="41"/>
      <c r="H378" s="41"/>
      <c r="I378" s="228"/>
      <c r="J378" s="41"/>
      <c r="K378" s="41"/>
      <c r="L378" s="45"/>
      <c r="M378" s="229"/>
      <c r="N378" s="230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148</v>
      </c>
      <c r="AU378" s="18" t="s">
        <v>81</v>
      </c>
    </row>
    <row r="379" s="15" customFormat="1">
      <c r="A379" s="15"/>
      <c r="B379" s="266"/>
      <c r="C379" s="267"/>
      <c r="D379" s="226" t="s">
        <v>150</v>
      </c>
      <c r="E379" s="268" t="s">
        <v>19</v>
      </c>
      <c r="F379" s="269" t="s">
        <v>548</v>
      </c>
      <c r="G379" s="267"/>
      <c r="H379" s="268" t="s">
        <v>19</v>
      </c>
      <c r="I379" s="270"/>
      <c r="J379" s="267"/>
      <c r="K379" s="267"/>
      <c r="L379" s="271"/>
      <c r="M379" s="272"/>
      <c r="N379" s="273"/>
      <c r="O379" s="273"/>
      <c r="P379" s="273"/>
      <c r="Q379" s="273"/>
      <c r="R379" s="273"/>
      <c r="S379" s="273"/>
      <c r="T379" s="27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5" t="s">
        <v>150</v>
      </c>
      <c r="AU379" s="275" t="s">
        <v>81</v>
      </c>
      <c r="AV379" s="15" t="s">
        <v>79</v>
      </c>
      <c r="AW379" s="15" t="s">
        <v>33</v>
      </c>
      <c r="AX379" s="15" t="s">
        <v>72</v>
      </c>
      <c r="AY379" s="275" t="s">
        <v>135</v>
      </c>
    </row>
    <row r="380" s="13" customFormat="1">
      <c r="A380" s="13"/>
      <c r="B380" s="234"/>
      <c r="C380" s="235"/>
      <c r="D380" s="226" t="s">
        <v>150</v>
      </c>
      <c r="E380" s="236" t="s">
        <v>19</v>
      </c>
      <c r="F380" s="237" t="s">
        <v>549</v>
      </c>
      <c r="G380" s="235"/>
      <c r="H380" s="238">
        <v>24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150</v>
      </c>
      <c r="AU380" s="244" t="s">
        <v>81</v>
      </c>
      <c r="AV380" s="13" t="s">
        <v>81</v>
      </c>
      <c r="AW380" s="13" t="s">
        <v>33</v>
      </c>
      <c r="AX380" s="13" t="s">
        <v>79</v>
      </c>
      <c r="AY380" s="244" t="s">
        <v>135</v>
      </c>
    </row>
    <row r="381" s="2" customFormat="1" ht="16.5" customHeight="1">
      <c r="A381" s="39"/>
      <c r="B381" s="40"/>
      <c r="C381" s="213" t="s">
        <v>550</v>
      </c>
      <c r="D381" s="213" t="s">
        <v>137</v>
      </c>
      <c r="E381" s="214" t="s">
        <v>551</v>
      </c>
      <c r="F381" s="215" t="s">
        <v>552</v>
      </c>
      <c r="G381" s="216" t="s">
        <v>470</v>
      </c>
      <c r="H381" s="217">
        <v>1</v>
      </c>
      <c r="I381" s="218"/>
      <c r="J381" s="219">
        <f>ROUND(I381*H381,2)</f>
        <v>0</v>
      </c>
      <c r="K381" s="215" t="s">
        <v>141</v>
      </c>
      <c r="L381" s="45"/>
      <c r="M381" s="220" t="s">
        <v>19</v>
      </c>
      <c r="N381" s="221" t="s">
        <v>43</v>
      </c>
      <c r="O381" s="85"/>
      <c r="P381" s="222">
        <f>O381*H381</f>
        <v>0</v>
      </c>
      <c r="Q381" s="222">
        <v>0</v>
      </c>
      <c r="R381" s="222">
        <f>Q381*H381</f>
        <v>0</v>
      </c>
      <c r="S381" s="222">
        <v>0.187</v>
      </c>
      <c r="T381" s="223">
        <f>S381*H381</f>
        <v>0.187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142</v>
      </c>
      <c r="AT381" s="224" t="s">
        <v>137</v>
      </c>
      <c r="AU381" s="224" t="s">
        <v>81</v>
      </c>
      <c r="AY381" s="18" t="s">
        <v>135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79</v>
      </c>
      <c r="BK381" s="225">
        <f>ROUND(I381*H381,2)</f>
        <v>0</v>
      </c>
      <c r="BL381" s="18" t="s">
        <v>142</v>
      </c>
      <c r="BM381" s="224" t="s">
        <v>553</v>
      </c>
    </row>
    <row r="382" s="2" customFormat="1">
      <c r="A382" s="39"/>
      <c r="B382" s="40"/>
      <c r="C382" s="41"/>
      <c r="D382" s="226" t="s">
        <v>144</v>
      </c>
      <c r="E382" s="41"/>
      <c r="F382" s="227" t="s">
        <v>554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144</v>
      </c>
      <c r="AU382" s="18" t="s">
        <v>81</v>
      </c>
    </row>
    <row r="383" s="2" customFormat="1">
      <c r="A383" s="39"/>
      <c r="B383" s="40"/>
      <c r="C383" s="41"/>
      <c r="D383" s="231" t="s">
        <v>146</v>
      </c>
      <c r="E383" s="41"/>
      <c r="F383" s="232" t="s">
        <v>555</v>
      </c>
      <c r="G383" s="41"/>
      <c r="H383" s="41"/>
      <c r="I383" s="228"/>
      <c r="J383" s="41"/>
      <c r="K383" s="41"/>
      <c r="L383" s="45"/>
      <c r="M383" s="229"/>
      <c r="N383" s="230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146</v>
      </c>
      <c r="AU383" s="18" t="s">
        <v>81</v>
      </c>
    </row>
    <row r="384" s="2" customFormat="1">
      <c r="A384" s="39"/>
      <c r="B384" s="40"/>
      <c r="C384" s="41"/>
      <c r="D384" s="226" t="s">
        <v>148</v>
      </c>
      <c r="E384" s="41"/>
      <c r="F384" s="233" t="s">
        <v>556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148</v>
      </c>
      <c r="AU384" s="18" t="s">
        <v>81</v>
      </c>
    </row>
    <row r="385" s="13" customFormat="1">
      <c r="A385" s="13"/>
      <c r="B385" s="234"/>
      <c r="C385" s="235"/>
      <c r="D385" s="226" t="s">
        <v>150</v>
      </c>
      <c r="E385" s="236" t="s">
        <v>19</v>
      </c>
      <c r="F385" s="237" t="s">
        <v>482</v>
      </c>
      <c r="G385" s="235"/>
      <c r="H385" s="238">
        <v>1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150</v>
      </c>
      <c r="AU385" s="244" t="s">
        <v>81</v>
      </c>
      <c r="AV385" s="13" t="s">
        <v>81</v>
      </c>
      <c r="AW385" s="13" t="s">
        <v>33</v>
      </c>
      <c r="AX385" s="13" t="s">
        <v>79</v>
      </c>
      <c r="AY385" s="244" t="s">
        <v>135</v>
      </c>
    </row>
    <row r="386" s="2" customFormat="1" ht="16.5" customHeight="1">
      <c r="A386" s="39"/>
      <c r="B386" s="40"/>
      <c r="C386" s="213" t="s">
        <v>557</v>
      </c>
      <c r="D386" s="213" t="s">
        <v>137</v>
      </c>
      <c r="E386" s="214" t="s">
        <v>558</v>
      </c>
      <c r="F386" s="215" t="s">
        <v>559</v>
      </c>
      <c r="G386" s="216" t="s">
        <v>140</v>
      </c>
      <c r="H386" s="217">
        <v>6</v>
      </c>
      <c r="I386" s="218"/>
      <c r="J386" s="219">
        <f>ROUND(I386*H386,2)</f>
        <v>0</v>
      </c>
      <c r="K386" s="215" t="s">
        <v>141</v>
      </c>
      <c r="L386" s="45"/>
      <c r="M386" s="220" t="s">
        <v>19</v>
      </c>
      <c r="N386" s="221" t="s">
        <v>43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142</v>
      </c>
      <c r="AT386" s="224" t="s">
        <v>137</v>
      </c>
      <c r="AU386" s="224" t="s">
        <v>81</v>
      </c>
      <c r="AY386" s="18" t="s">
        <v>135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79</v>
      </c>
      <c r="BK386" s="225">
        <f>ROUND(I386*H386,2)</f>
        <v>0</v>
      </c>
      <c r="BL386" s="18" t="s">
        <v>142</v>
      </c>
      <c r="BM386" s="224" t="s">
        <v>560</v>
      </c>
    </row>
    <row r="387" s="2" customFormat="1">
      <c r="A387" s="39"/>
      <c r="B387" s="40"/>
      <c r="C387" s="41"/>
      <c r="D387" s="226" t="s">
        <v>144</v>
      </c>
      <c r="E387" s="41"/>
      <c r="F387" s="227" t="s">
        <v>561</v>
      </c>
      <c r="G387" s="41"/>
      <c r="H387" s="41"/>
      <c r="I387" s="228"/>
      <c r="J387" s="41"/>
      <c r="K387" s="41"/>
      <c r="L387" s="45"/>
      <c r="M387" s="229"/>
      <c r="N387" s="230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144</v>
      </c>
      <c r="AU387" s="18" t="s">
        <v>81</v>
      </c>
    </row>
    <row r="388" s="2" customFormat="1">
      <c r="A388" s="39"/>
      <c r="B388" s="40"/>
      <c r="C388" s="41"/>
      <c r="D388" s="231" t="s">
        <v>146</v>
      </c>
      <c r="E388" s="41"/>
      <c r="F388" s="232" t="s">
        <v>562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146</v>
      </c>
      <c r="AU388" s="18" t="s">
        <v>81</v>
      </c>
    </row>
    <row r="389" s="2" customFormat="1">
      <c r="A389" s="39"/>
      <c r="B389" s="40"/>
      <c r="C389" s="41"/>
      <c r="D389" s="226" t="s">
        <v>148</v>
      </c>
      <c r="E389" s="41"/>
      <c r="F389" s="233" t="s">
        <v>563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148</v>
      </c>
      <c r="AU389" s="18" t="s">
        <v>81</v>
      </c>
    </row>
    <row r="390" s="13" customFormat="1">
      <c r="A390" s="13"/>
      <c r="B390" s="234"/>
      <c r="C390" s="235"/>
      <c r="D390" s="226" t="s">
        <v>150</v>
      </c>
      <c r="E390" s="236" t="s">
        <v>19</v>
      </c>
      <c r="F390" s="237" t="s">
        <v>151</v>
      </c>
      <c r="G390" s="235"/>
      <c r="H390" s="238">
        <v>6</v>
      </c>
      <c r="I390" s="239"/>
      <c r="J390" s="235"/>
      <c r="K390" s="235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150</v>
      </c>
      <c r="AU390" s="244" t="s">
        <v>81</v>
      </c>
      <c r="AV390" s="13" t="s">
        <v>81</v>
      </c>
      <c r="AW390" s="13" t="s">
        <v>33</v>
      </c>
      <c r="AX390" s="13" t="s">
        <v>79</v>
      </c>
      <c r="AY390" s="244" t="s">
        <v>135</v>
      </c>
    </row>
    <row r="391" s="2" customFormat="1" ht="16.5" customHeight="1">
      <c r="A391" s="39"/>
      <c r="B391" s="40"/>
      <c r="C391" s="213" t="s">
        <v>564</v>
      </c>
      <c r="D391" s="213" t="s">
        <v>137</v>
      </c>
      <c r="E391" s="214" t="s">
        <v>565</v>
      </c>
      <c r="F391" s="215" t="s">
        <v>566</v>
      </c>
      <c r="G391" s="216" t="s">
        <v>140</v>
      </c>
      <c r="H391" s="217">
        <v>9</v>
      </c>
      <c r="I391" s="218"/>
      <c r="J391" s="219">
        <f>ROUND(I391*H391,2)</f>
        <v>0</v>
      </c>
      <c r="K391" s="215" t="s">
        <v>141</v>
      </c>
      <c r="L391" s="45"/>
      <c r="M391" s="220" t="s">
        <v>19</v>
      </c>
      <c r="N391" s="221" t="s">
        <v>43</v>
      </c>
      <c r="O391" s="85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142</v>
      </c>
      <c r="AT391" s="224" t="s">
        <v>137</v>
      </c>
      <c r="AU391" s="224" t="s">
        <v>81</v>
      </c>
      <c r="AY391" s="18" t="s">
        <v>135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8" t="s">
        <v>79</v>
      </c>
      <c r="BK391" s="225">
        <f>ROUND(I391*H391,2)</f>
        <v>0</v>
      </c>
      <c r="BL391" s="18" t="s">
        <v>142</v>
      </c>
      <c r="BM391" s="224" t="s">
        <v>567</v>
      </c>
    </row>
    <row r="392" s="2" customFormat="1">
      <c r="A392" s="39"/>
      <c r="B392" s="40"/>
      <c r="C392" s="41"/>
      <c r="D392" s="226" t="s">
        <v>144</v>
      </c>
      <c r="E392" s="41"/>
      <c r="F392" s="227" t="s">
        <v>568</v>
      </c>
      <c r="G392" s="41"/>
      <c r="H392" s="41"/>
      <c r="I392" s="228"/>
      <c r="J392" s="41"/>
      <c r="K392" s="41"/>
      <c r="L392" s="45"/>
      <c r="M392" s="229"/>
      <c r="N392" s="230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144</v>
      </c>
      <c r="AU392" s="18" t="s">
        <v>81</v>
      </c>
    </row>
    <row r="393" s="2" customFormat="1">
      <c r="A393" s="39"/>
      <c r="B393" s="40"/>
      <c r="C393" s="41"/>
      <c r="D393" s="231" t="s">
        <v>146</v>
      </c>
      <c r="E393" s="41"/>
      <c r="F393" s="232" t="s">
        <v>569</v>
      </c>
      <c r="G393" s="41"/>
      <c r="H393" s="41"/>
      <c r="I393" s="228"/>
      <c r="J393" s="41"/>
      <c r="K393" s="41"/>
      <c r="L393" s="45"/>
      <c r="M393" s="229"/>
      <c r="N393" s="230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146</v>
      </c>
      <c r="AU393" s="18" t="s">
        <v>81</v>
      </c>
    </row>
    <row r="394" s="2" customFormat="1">
      <c r="A394" s="39"/>
      <c r="B394" s="40"/>
      <c r="C394" s="41"/>
      <c r="D394" s="226" t="s">
        <v>148</v>
      </c>
      <c r="E394" s="41"/>
      <c r="F394" s="233" t="s">
        <v>570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148</v>
      </c>
      <c r="AU394" s="18" t="s">
        <v>81</v>
      </c>
    </row>
    <row r="395" s="13" customFormat="1">
      <c r="A395" s="13"/>
      <c r="B395" s="234"/>
      <c r="C395" s="235"/>
      <c r="D395" s="226" t="s">
        <v>150</v>
      </c>
      <c r="E395" s="236" t="s">
        <v>19</v>
      </c>
      <c r="F395" s="237" t="s">
        <v>167</v>
      </c>
      <c r="G395" s="235"/>
      <c r="H395" s="238">
        <v>9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150</v>
      </c>
      <c r="AU395" s="244" t="s">
        <v>81</v>
      </c>
      <c r="AV395" s="13" t="s">
        <v>81</v>
      </c>
      <c r="AW395" s="13" t="s">
        <v>33</v>
      </c>
      <c r="AX395" s="13" t="s">
        <v>79</v>
      </c>
      <c r="AY395" s="244" t="s">
        <v>135</v>
      </c>
    </row>
    <row r="396" s="12" customFormat="1" ht="22.8" customHeight="1">
      <c r="A396" s="12"/>
      <c r="B396" s="197"/>
      <c r="C396" s="198"/>
      <c r="D396" s="199" t="s">
        <v>71</v>
      </c>
      <c r="E396" s="211" t="s">
        <v>571</v>
      </c>
      <c r="F396" s="211" t="s">
        <v>572</v>
      </c>
      <c r="G396" s="198"/>
      <c r="H396" s="198"/>
      <c r="I396" s="201"/>
      <c r="J396" s="212">
        <f>BK396</f>
        <v>0</v>
      </c>
      <c r="K396" s="198"/>
      <c r="L396" s="203"/>
      <c r="M396" s="204"/>
      <c r="N396" s="205"/>
      <c r="O396" s="205"/>
      <c r="P396" s="206">
        <f>SUM(P397:P447)</f>
        <v>0</v>
      </c>
      <c r="Q396" s="205"/>
      <c r="R396" s="206">
        <f>SUM(R397:R447)</f>
        <v>0</v>
      </c>
      <c r="S396" s="205"/>
      <c r="T396" s="207">
        <f>SUM(T397:T447)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8" t="s">
        <v>79</v>
      </c>
      <c r="AT396" s="209" t="s">
        <v>71</v>
      </c>
      <c r="AU396" s="209" t="s">
        <v>79</v>
      </c>
      <c r="AY396" s="208" t="s">
        <v>135</v>
      </c>
      <c r="BK396" s="210">
        <f>SUM(BK397:BK447)</f>
        <v>0</v>
      </c>
    </row>
    <row r="397" s="2" customFormat="1" ht="24.15" customHeight="1">
      <c r="A397" s="39"/>
      <c r="B397" s="40"/>
      <c r="C397" s="213" t="s">
        <v>573</v>
      </c>
      <c r="D397" s="213" t="s">
        <v>137</v>
      </c>
      <c r="E397" s="214" t="s">
        <v>574</v>
      </c>
      <c r="F397" s="215" t="s">
        <v>575</v>
      </c>
      <c r="G397" s="216" t="s">
        <v>270</v>
      </c>
      <c r="H397" s="217">
        <v>250.524</v>
      </c>
      <c r="I397" s="218"/>
      <c r="J397" s="219">
        <f>ROUND(I397*H397,2)</f>
        <v>0</v>
      </c>
      <c r="K397" s="215" t="s">
        <v>141</v>
      </c>
      <c r="L397" s="45"/>
      <c r="M397" s="220" t="s">
        <v>19</v>
      </c>
      <c r="N397" s="221" t="s">
        <v>43</v>
      </c>
      <c r="O397" s="85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142</v>
      </c>
      <c r="AT397" s="224" t="s">
        <v>137</v>
      </c>
      <c r="AU397" s="224" t="s">
        <v>81</v>
      </c>
      <c r="AY397" s="18" t="s">
        <v>135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8" t="s">
        <v>79</v>
      </c>
      <c r="BK397" s="225">
        <f>ROUND(I397*H397,2)</f>
        <v>0</v>
      </c>
      <c r="BL397" s="18" t="s">
        <v>142</v>
      </c>
      <c r="BM397" s="224" t="s">
        <v>576</v>
      </c>
    </row>
    <row r="398" s="2" customFormat="1">
      <c r="A398" s="39"/>
      <c r="B398" s="40"/>
      <c r="C398" s="41"/>
      <c r="D398" s="226" t="s">
        <v>144</v>
      </c>
      <c r="E398" s="41"/>
      <c r="F398" s="227" t="s">
        <v>577</v>
      </c>
      <c r="G398" s="41"/>
      <c r="H398" s="41"/>
      <c r="I398" s="228"/>
      <c r="J398" s="41"/>
      <c r="K398" s="41"/>
      <c r="L398" s="45"/>
      <c r="M398" s="229"/>
      <c r="N398" s="230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144</v>
      </c>
      <c r="AU398" s="18" t="s">
        <v>81</v>
      </c>
    </row>
    <row r="399" s="2" customFormat="1">
      <c r="A399" s="39"/>
      <c r="B399" s="40"/>
      <c r="C399" s="41"/>
      <c r="D399" s="231" t="s">
        <v>146</v>
      </c>
      <c r="E399" s="41"/>
      <c r="F399" s="232" t="s">
        <v>578</v>
      </c>
      <c r="G399" s="41"/>
      <c r="H399" s="41"/>
      <c r="I399" s="228"/>
      <c r="J399" s="41"/>
      <c r="K399" s="41"/>
      <c r="L399" s="45"/>
      <c r="M399" s="229"/>
      <c r="N399" s="230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146</v>
      </c>
      <c r="AU399" s="18" t="s">
        <v>81</v>
      </c>
    </row>
    <row r="400" s="2" customFormat="1">
      <c r="A400" s="39"/>
      <c r="B400" s="40"/>
      <c r="C400" s="41"/>
      <c r="D400" s="226" t="s">
        <v>148</v>
      </c>
      <c r="E400" s="41"/>
      <c r="F400" s="233" t="s">
        <v>274</v>
      </c>
      <c r="G400" s="41"/>
      <c r="H400" s="41"/>
      <c r="I400" s="228"/>
      <c r="J400" s="41"/>
      <c r="K400" s="41"/>
      <c r="L400" s="45"/>
      <c r="M400" s="229"/>
      <c r="N400" s="230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148</v>
      </c>
      <c r="AU400" s="18" t="s">
        <v>81</v>
      </c>
    </row>
    <row r="401" s="13" customFormat="1">
      <c r="A401" s="13"/>
      <c r="B401" s="234"/>
      <c r="C401" s="235"/>
      <c r="D401" s="226" t="s">
        <v>150</v>
      </c>
      <c r="E401" s="236" t="s">
        <v>19</v>
      </c>
      <c r="F401" s="237" t="s">
        <v>579</v>
      </c>
      <c r="G401" s="235"/>
      <c r="H401" s="238">
        <v>250.524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150</v>
      </c>
      <c r="AU401" s="244" t="s">
        <v>81</v>
      </c>
      <c r="AV401" s="13" t="s">
        <v>81</v>
      </c>
      <c r="AW401" s="13" t="s">
        <v>33</v>
      </c>
      <c r="AX401" s="13" t="s">
        <v>79</v>
      </c>
      <c r="AY401" s="244" t="s">
        <v>135</v>
      </c>
    </row>
    <row r="402" s="2" customFormat="1" ht="24.15" customHeight="1">
      <c r="A402" s="39"/>
      <c r="B402" s="40"/>
      <c r="C402" s="213" t="s">
        <v>580</v>
      </c>
      <c r="D402" s="213" t="s">
        <v>137</v>
      </c>
      <c r="E402" s="214" t="s">
        <v>581</v>
      </c>
      <c r="F402" s="215" t="s">
        <v>582</v>
      </c>
      <c r="G402" s="216" t="s">
        <v>270</v>
      </c>
      <c r="H402" s="217">
        <v>2.3999999999999999</v>
      </c>
      <c r="I402" s="218"/>
      <c r="J402" s="219">
        <f>ROUND(I402*H402,2)</f>
        <v>0</v>
      </c>
      <c r="K402" s="215" t="s">
        <v>141</v>
      </c>
      <c r="L402" s="45"/>
      <c r="M402" s="220" t="s">
        <v>19</v>
      </c>
      <c r="N402" s="221" t="s">
        <v>43</v>
      </c>
      <c r="O402" s="85"/>
      <c r="P402" s="222">
        <f>O402*H402</f>
        <v>0</v>
      </c>
      <c r="Q402" s="222">
        <v>0</v>
      </c>
      <c r="R402" s="222">
        <f>Q402*H402</f>
        <v>0</v>
      </c>
      <c r="S402" s="222">
        <v>0</v>
      </c>
      <c r="T402" s="22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142</v>
      </c>
      <c r="AT402" s="224" t="s">
        <v>137</v>
      </c>
      <c r="AU402" s="224" t="s">
        <v>81</v>
      </c>
      <c r="AY402" s="18" t="s">
        <v>135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8" t="s">
        <v>79</v>
      </c>
      <c r="BK402" s="225">
        <f>ROUND(I402*H402,2)</f>
        <v>0</v>
      </c>
      <c r="BL402" s="18" t="s">
        <v>142</v>
      </c>
      <c r="BM402" s="224" t="s">
        <v>583</v>
      </c>
    </row>
    <row r="403" s="2" customFormat="1">
      <c r="A403" s="39"/>
      <c r="B403" s="40"/>
      <c r="C403" s="41"/>
      <c r="D403" s="226" t="s">
        <v>144</v>
      </c>
      <c r="E403" s="41"/>
      <c r="F403" s="227" t="s">
        <v>584</v>
      </c>
      <c r="G403" s="41"/>
      <c r="H403" s="41"/>
      <c r="I403" s="228"/>
      <c r="J403" s="41"/>
      <c r="K403" s="41"/>
      <c r="L403" s="45"/>
      <c r="M403" s="229"/>
      <c r="N403" s="230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144</v>
      </c>
      <c r="AU403" s="18" t="s">
        <v>81</v>
      </c>
    </row>
    <row r="404" s="2" customFormat="1">
      <c r="A404" s="39"/>
      <c r="B404" s="40"/>
      <c r="C404" s="41"/>
      <c r="D404" s="231" t="s">
        <v>146</v>
      </c>
      <c r="E404" s="41"/>
      <c r="F404" s="232" t="s">
        <v>585</v>
      </c>
      <c r="G404" s="41"/>
      <c r="H404" s="41"/>
      <c r="I404" s="228"/>
      <c r="J404" s="41"/>
      <c r="K404" s="41"/>
      <c r="L404" s="45"/>
      <c r="M404" s="229"/>
      <c r="N404" s="230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146</v>
      </c>
      <c r="AU404" s="18" t="s">
        <v>81</v>
      </c>
    </row>
    <row r="405" s="2" customFormat="1">
      <c r="A405" s="39"/>
      <c r="B405" s="40"/>
      <c r="C405" s="41"/>
      <c r="D405" s="226" t="s">
        <v>148</v>
      </c>
      <c r="E405" s="41"/>
      <c r="F405" s="233" t="s">
        <v>274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148</v>
      </c>
      <c r="AU405" s="18" t="s">
        <v>81</v>
      </c>
    </row>
    <row r="406" s="13" customFormat="1">
      <c r="A406" s="13"/>
      <c r="B406" s="234"/>
      <c r="C406" s="235"/>
      <c r="D406" s="226" t="s">
        <v>150</v>
      </c>
      <c r="E406" s="236" t="s">
        <v>19</v>
      </c>
      <c r="F406" s="237" t="s">
        <v>586</v>
      </c>
      <c r="G406" s="235"/>
      <c r="H406" s="238">
        <v>2.3999999999999999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150</v>
      </c>
      <c r="AU406" s="244" t="s">
        <v>81</v>
      </c>
      <c r="AV406" s="13" t="s">
        <v>81</v>
      </c>
      <c r="AW406" s="13" t="s">
        <v>33</v>
      </c>
      <c r="AX406" s="13" t="s">
        <v>79</v>
      </c>
      <c r="AY406" s="244" t="s">
        <v>135</v>
      </c>
    </row>
    <row r="407" s="2" customFormat="1" ht="24.15" customHeight="1">
      <c r="A407" s="39"/>
      <c r="B407" s="40"/>
      <c r="C407" s="213" t="s">
        <v>587</v>
      </c>
      <c r="D407" s="213" t="s">
        <v>137</v>
      </c>
      <c r="E407" s="214" t="s">
        <v>588</v>
      </c>
      <c r="F407" s="215" t="s">
        <v>272</v>
      </c>
      <c r="G407" s="216" t="s">
        <v>270</v>
      </c>
      <c r="H407" s="217">
        <v>676.40999999999997</v>
      </c>
      <c r="I407" s="218"/>
      <c r="J407" s="219">
        <f>ROUND(I407*H407,2)</f>
        <v>0</v>
      </c>
      <c r="K407" s="215" t="s">
        <v>141</v>
      </c>
      <c r="L407" s="45"/>
      <c r="M407" s="220" t="s">
        <v>19</v>
      </c>
      <c r="N407" s="221" t="s">
        <v>43</v>
      </c>
      <c r="O407" s="85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142</v>
      </c>
      <c r="AT407" s="224" t="s">
        <v>137</v>
      </c>
      <c r="AU407" s="224" t="s">
        <v>81</v>
      </c>
      <c r="AY407" s="18" t="s">
        <v>135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8" t="s">
        <v>79</v>
      </c>
      <c r="BK407" s="225">
        <f>ROUND(I407*H407,2)</f>
        <v>0</v>
      </c>
      <c r="BL407" s="18" t="s">
        <v>142</v>
      </c>
      <c r="BM407" s="224" t="s">
        <v>589</v>
      </c>
    </row>
    <row r="408" s="2" customFormat="1">
      <c r="A408" s="39"/>
      <c r="B408" s="40"/>
      <c r="C408" s="41"/>
      <c r="D408" s="226" t="s">
        <v>144</v>
      </c>
      <c r="E408" s="41"/>
      <c r="F408" s="227" t="s">
        <v>272</v>
      </c>
      <c r="G408" s="41"/>
      <c r="H408" s="41"/>
      <c r="I408" s="228"/>
      <c r="J408" s="41"/>
      <c r="K408" s="41"/>
      <c r="L408" s="45"/>
      <c r="M408" s="229"/>
      <c r="N408" s="230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144</v>
      </c>
      <c r="AU408" s="18" t="s">
        <v>81</v>
      </c>
    </row>
    <row r="409" s="2" customFormat="1">
      <c r="A409" s="39"/>
      <c r="B409" s="40"/>
      <c r="C409" s="41"/>
      <c r="D409" s="231" t="s">
        <v>146</v>
      </c>
      <c r="E409" s="41"/>
      <c r="F409" s="232" t="s">
        <v>590</v>
      </c>
      <c r="G409" s="41"/>
      <c r="H409" s="41"/>
      <c r="I409" s="228"/>
      <c r="J409" s="41"/>
      <c r="K409" s="41"/>
      <c r="L409" s="45"/>
      <c r="M409" s="229"/>
      <c r="N409" s="230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146</v>
      </c>
      <c r="AU409" s="18" t="s">
        <v>81</v>
      </c>
    </row>
    <row r="410" s="2" customFormat="1">
      <c r="A410" s="39"/>
      <c r="B410" s="40"/>
      <c r="C410" s="41"/>
      <c r="D410" s="226" t="s">
        <v>148</v>
      </c>
      <c r="E410" s="41"/>
      <c r="F410" s="233" t="s">
        <v>274</v>
      </c>
      <c r="G410" s="41"/>
      <c r="H410" s="41"/>
      <c r="I410" s="228"/>
      <c r="J410" s="41"/>
      <c r="K410" s="41"/>
      <c r="L410" s="45"/>
      <c r="M410" s="229"/>
      <c r="N410" s="230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148</v>
      </c>
      <c r="AU410" s="18" t="s">
        <v>81</v>
      </c>
    </row>
    <row r="411" s="13" customFormat="1">
      <c r="A411" s="13"/>
      <c r="B411" s="234"/>
      <c r="C411" s="235"/>
      <c r="D411" s="226" t="s">
        <v>150</v>
      </c>
      <c r="E411" s="236" t="s">
        <v>19</v>
      </c>
      <c r="F411" s="237" t="s">
        <v>591</v>
      </c>
      <c r="G411" s="235"/>
      <c r="H411" s="238">
        <v>676.40999999999997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150</v>
      </c>
      <c r="AU411" s="244" t="s">
        <v>81</v>
      </c>
      <c r="AV411" s="13" t="s">
        <v>81</v>
      </c>
      <c r="AW411" s="13" t="s">
        <v>33</v>
      </c>
      <c r="AX411" s="13" t="s">
        <v>79</v>
      </c>
      <c r="AY411" s="244" t="s">
        <v>135</v>
      </c>
    </row>
    <row r="412" s="2" customFormat="1" ht="24.15" customHeight="1">
      <c r="A412" s="39"/>
      <c r="B412" s="40"/>
      <c r="C412" s="213" t="s">
        <v>592</v>
      </c>
      <c r="D412" s="213" t="s">
        <v>137</v>
      </c>
      <c r="E412" s="214" t="s">
        <v>593</v>
      </c>
      <c r="F412" s="215" t="s">
        <v>594</v>
      </c>
      <c r="G412" s="216" t="s">
        <v>270</v>
      </c>
      <c r="H412" s="217">
        <v>27.120000000000001</v>
      </c>
      <c r="I412" s="218"/>
      <c r="J412" s="219">
        <f>ROUND(I412*H412,2)</f>
        <v>0</v>
      </c>
      <c r="K412" s="215" t="s">
        <v>141</v>
      </c>
      <c r="L412" s="45"/>
      <c r="M412" s="220" t="s">
        <v>19</v>
      </c>
      <c r="N412" s="221" t="s">
        <v>43</v>
      </c>
      <c r="O412" s="85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4" t="s">
        <v>142</v>
      </c>
      <c r="AT412" s="224" t="s">
        <v>137</v>
      </c>
      <c r="AU412" s="224" t="s">
        <v>81</v>
      </c>
      <c r="AY412" s="18" t="s">
        <v>135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8" t="s">
        <v>79</v>
      </c>
      <c r="BK412" s="225">
        <f>ROUND(I412*H412,2)</f>
        <v>0</v>
      </c>
      <c r="BL412" s="18" t="s">
        <v>142</v>
      </c>
      <c r="BM412" s="224" t="s">
        <v>595</v>
      </c>
    </row>
    <row r="413" s="2" customFormat="1">
      <c r="A413" s="39"/>
      <c r="B413" s="40"/>
      <c r="C413" s="41"/>
      <c r="D413" s="226" t="s">
        <v>144</v>
      </c>
      <c r="E413" s="41"/>
      <c r="F413" s="227" t="s">
        <v>594</v>
      </c>
      <c r="G413" s="41"/>
      <c r="H413" s="41"/>
      <c r="I413" s="228"/>
      <c r="J413" s="41"/>
      <c r="K413" s="41"/>
      <c r="L413" s="45"/>
      <c r="M413" s="229"/>
      <c r="N413" s="230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144</v>
      </c>
      <c r="AU413" s="18" t="s">
        <v>81</v>
      </c>
    </row>
    <row r="414" s="2" customFormat="1">
      <c r="A414" s="39"/>
      <c r="B414" s="40"/>
      <c r="C414" s="41"/>
      <c r="D414" s="231" t="s">
        <v>146</v>
      </c>
      <c r="E414" s="41"/>
      <c r="F414" s="232" t="s">
        <v>596</v>
      </c>
      <c r="G414" s="41"/>
      <c r="H414" s="41"/>
      <c r="I414" s="228"/>
      <c r="J414" s="41"/>
      <c r="K414" s="41"/>
      <c r="L414" s="45"/>
      <c r="M414" s="229"/>
      <c r="N414" s="230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146</v>
      </c>
      <c r="AU414" s="18" t="s">
        <v>81</v>
      </c>
    </row>
    <row r="415" s="2" customFormat="1">
      <c r="A415" s="39"/>
      <c r="B415" s="40"/>
      <c r="C415" s="41"/>
      <c r="D415" s="226" t="s">
        <v>148</v>
      </c>
      <c r="E415" s="41"/>
      <c r="F415" s="233" t="s">
        <v>274</v>
      </c>
      <c r="G415" s="41"/>
      <c r="H415" s="41"/>
      <c r="I415" s="228"/>
      <c r="J415" s="41"/>
      <c r="K415" s="41"/>
      <c r="L415" s="45"/>
      <c r="M415" s="229"/>
      <c r="N415" s="230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148</v>
      </c>
      <c r="AU415" s="18" t="s">
        <v>81</v>
      </c>
    </row>
    <row r="416" s="13" customFormat="1">
      <c r="A416" s="13"/>
      <c r="B416" s="234"/>
      <c r="C416" s="235"/>
      <c r="D416" s="226" t="s">
        <v>150</v>
      </c>
      <c r="E416" s="236" t="s">
        <v>19</v>
      </c>
      <c r="F416" s="237" t="s">
        <v>597</v>
      </c>
      <c r="G416" s="235"/>
      <c r="H416" s="238">
        <v>27.120000000000001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150</v>
      </c>
      <c r="AU416" s="244" t="s">
        <v>81</v>
      </c>
      <c r="AV416" s="13" t="s">
        <v>81</v>
      </c>
      <c r="AW416" s="13" t="s">
        <v>33</v>
      </c>
      <c r="AX416" s="13" t="s">
        <v>79</v>
      </c>
      <c r="AY416" s="244" t="s">
        <v>135</v>
      </c>
    </row>
    <row r="417" s="2" customFormat="1" ht="16.5" customHeight="1">
      <c r="A417" s="39"/>
      <c r="B417" s="40"/>
      <c r="C417" s="213" t="s">
        <v>598</v>
      </c>
      <c r="D417" s="213" t="s">
        <v>137</v>
      </c>
      <c r="E417" s="214" t="s">
        <v>599</v>
      </c>
      <c r="F417" s="215" t="s">
        <v>600</v>
      </c>
      <c r="G417" s="216" t="s">
        <v>270</v>
      </c>
      <c r="H417" s="217">
        <v>956.45399999999995</v>
      </c>
      <c r="I417" s="218"/>
      <c r="J417" s="219">
        <f>ROUND(I417*H417,2)</f>
        <v>0</v>
      </c>
      <c r="K417" s="215" t="s">
        <v>141</v>
      </c>
      <c r="L417" s="45"/>
      <c r="M417" s="220" t="s">
        <v>19</v>
      </c>
      <c r="N417" s="221" t="s">
        <v>43</v>
      </c>
      <c r="O417" s="85"/>
      <c r="P417" s="222">
        <f>O417*H417</f>
        <v>0</v>
      </c>
      <c r="Q417" s="222">
        <v>0</v>
      </c>
      <c r="R417" s="222">
        <f>Q417*H417</f>
        <v>0</v>
      </c>
      <c r="S417" s="222">
        <v>0</v>
      </c>
      <c r="T417" s="223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4" t="s">
        <v>142</v>
      </c>
      <c r="AT417" s="224" t="s">
        <v>137</v>
      </c>
      <c r="AU417" s="224" t="s">
        <v>81</v>
      </c>
      <c r="AY417" s="18" t="s">
        <v>135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8" t="s">
        <v>79</v>
      </c>
      <c r="BK417" s="225">
        <f>ROUND(I417*H417,2)</f>
        <v>0</v>
      </c>
      <c r="BL417" s="18" t="s">
        <v>142</v>
      </c>
      <c r="BM417" s="224" t="s">
        <v>601</v>
      </c>
    </row>
    <row r="418" s="2" customFormat="1">
      <c r="A418" s="39"/>
      <c r="B418" s="40"/>
      <c r="C418" s="41"/>
      <c r="D418" s="226" t="s">
        <v>144</v>
      </c>
      <c r="E418" s="41"/>
      <c r="F418" s="227" t="s">
        <v>602</v>
      </c>
      <c r="G418" s="41"/>
      <c r="H418" s="41"/>
      <c r="I418" s="228"/>
      <c r="J418" s="41"/>
      <c r="K418" s="41"/>
      <c r="L418" s="45"/>
      <c r="M418" s="229"/>
      <c r="N418" s="230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144</v>
      </c>
      <c r="AU418" s="18" t="s">
        <v>81</v>
      </c>
    </row>
    <row r="419" s="2" customFormat="1">
      <c r="A419" s="39"/>
      <c r="B419" s="40"/>
      <c r="C419" s="41"/>
      <c r="D419" s="231" t="s">
        <v>146</v>
      </c>
      <c r="E419" s="41"/>
      <c r="F419" s="232" t="s">
        <v>603</v>
      </c>
      <c r="G419" s="41"/>
      <c r="H419" s="41"/>
      <c r="I419" s="228"/>
      <c r="J419" s="41"/>
      <c r="K419" s="41"/>
      <c r="L419" s="45"/>
      <c r="M419" s="229"/>
      <c r="N419" s="230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146</v>
      </c>
      <c r="AU419" s="18" t="s">
        <v>81</v>
      </c>
    </row>
    <row r="420" s="2" customFormat="1">
      <c r="A420" s="39"/>
      <c r="B420" s="40"/>
      <c r="C420" s="41"/>
      <c r="D420" s="226" t="s">
        <v>148</v>
      </c>
      <c r="E420" s="41"/>
      <c r="F420" s="233" t="s">
        <v>604</v>
      </c>
      <c r="G420" s="41"/>
      <c r="H420" s="41"/>
      <c r="I420" s="228"/>
      <c r="J420" s="41"/>
      <c r="K420" s="41"/>
      <c r="L420" s="45"/>
      <c r="M420" s="229"/>
      <c r="N420" s="230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148</v>
      </c>
      <c r="AU420" s="18" t="s">
        <v>81</v>
      </c>
    </row>
    <row r="421" s="15" customFormat="1">
      <c r="A421" s="15"/>
      <c r="B421" s="266"/>
      <c r="C421" s="267"/>
      <c r="D421" s="226" t="s">
        <v>150</v>
      </c>
      <c r="E421" s="268" t="s">
        <v>19</v>
      </c>
      <c r="F421" s="269" t="s">
        <v>605</v>
      </c>
      <c r="G421" s="267"/>
      <c r="H421" s="268" t="s">
        <v>19</v>
      </c>
      <c r="I421" s="270"/>
      <c r="J421" s="267"/>
      <c r="K421" s="267"/>
      <c r="L421" s="271"/>
      <c r="M421" s="272"/>
      <c r="N421" s="273"/>
      <c r="O421" s="273"/>
      <c r="P421" s="273"/>
      <c r="Q421" s="273"/>
      <c r="R421" s="273"/>
      <c r="S421" s="273"/>
      <c r="T421" s="274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5" t="s">
        <v>150</v>
      </c>
      <c r="AU421" s="275" t="s">
        <v>81</v>
      </c>
      <c r="AV421" s="15" t="s">
        <v>79</v>
      </c>
      <c r="AW421" s="15" t="s">
        <v>33</v>
      </c>
      <c r="AX421" s="15" t="s">
        <v>72</v>
      </c>
      <c r="AY421" s="275" t="s">
        <v>135</v>
      </c>
    </row>
    <row r="422" s="13" customFormat="1">
      <c r="A422" s="13"/>
      <c r="B422" s="234"/>
      <c r="C422" s="235"/>
      <c r="D422" s="226" t="s">
        <v>150</v>
      </c>
      <c r="E422" s="236" t="s">
        <v>19</v>
      </c>
      <c r="F422" s="237" t="s">
        <v>606</v>
      </c>
      <c r="G422" s="235"/>
      <c r="H422" s="238">
        <v>84.578999999999994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150</v>
      </c>
      <c r="AU422" s="244" t="s">
        <v>81</v>
      </c>
      <c r="AV422" s="13" t="s">
        <v>81</v>
      </c>
      <c r="AW422" s="13" t="s">
        <v>33</v>
      </c>
      <c r="AX422" s="13" t="s">
        <v>72</v>
      </c>
      <c r="AY422" s="244" t="s">
        <v>135</v>
      </c>
    </row>
    <row r="423" s="13" customFormat="1">
      <c r="A423" s="13"/>
      <c r="B423" s="234"/>
      <c r="C423" s="235"/>
      <c r="D423" s="226" t="s">
        <v>150</v>
      </c>
      <c r="E423" s="236" t="s">
        <v>19</v>
      </c>
      <c r="F423" s="237" t="s">
        <v>607</v>
      </c>
      <c r="G423" s="235"/>
      <c r="H423" s="238">
        <v>4.2370000000000001</v>
      </c>
      <c r="I423" s="239"/>
      <c r="J423" s="235"/>
      <c r="K423" s="235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150</v>
      </c>
      <c r="AU423" s="244" t="s">
        <v>81</v>
      </c>
      <c r="AV423" s="13" t="s">
        <v>81</v>
      </c>
      <c r="AW423" s="13" t="s">
        <v>33</v>
      </c>
      <c r="AX423" s="13" t="s">
        <v>72</v>
      </c>
      <c r="AY423" s="244" t="s">
        <v>135</v>
      </c>
    </row>
    <row r="424" s="13" customFormat="1">
      <c r="A424" s="13"/>
      <c r="B424" s="234"/>
      <c r="C424" s="235"/>
      <c r="D424" s="226" t="s">
        <v>150</v>
      </c>
      <c r="E424" s="236" t="s">
        <v>19</v>
      </c>
      <c r="F424" s="237" t="s">
        <v>608</v>
      </c>
      <c r="G424" s="235"/>
      <c r="H424" s="238">
        <v>31.02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150</v>
      </c>
      <c r="AU424" s="244" t="s">
        <v>81</v>
      </c>
      <c r="AV424" s="13" t="s">
        <v>81</v>
      </c>
      <c r="AW424" s="13" t="s">
        <v>33</v>
      </c>
      <c r="AX424" s="13" t="s">
        <v>72</v>
      </c>
      <c r="AY424" s="244" t="s">
        <v>135</v>
      </c>
    </row>
    <row r="425" s="13" customFormat="1">
      <c r="A425" s="13"/>
      <c r="B425" s="234"/>
      <c r="C425" s="235"/>
      <c r="D425" s="226" t="s">
        <v>150</v>
      </c>
      <c r="E425" s="236" t="s">
        <v>19</v>
      </c>
      <c r="F425" s="237" t="s">
        <v>609</v>
      </c>
      <c r="G425" s="235"/>
      <c r="H425" s="238">
        <v>130.68799999999999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150</v>
      </c>
      <c r="AU425" s="244" t="s">
        <v>81</v>
      </c>
      <c r="AV425" s="13" t="s">
        <v>81</v>
      </c>
      <c r="AW425" s="13" t="s">
        <v>33</v>
      </c>
      <c r="AX425" s="13" t="s">
        <v>72</v>
      </c>
      <c r="AY425" s="244" t="s">
        <v>135</v>
      </c>
    </row>
    <row r="426" s="15" customFormat="1">
      <c r="A426" s="15"/>
      <c r="B426" s="266"/>
      <c r="C426" s="267"/>
      <c r="D426" s="226" t="s">
        <v>150</v>
      </c>
      <c r="E426" s="268" t="s">
        <v>19</v>
      </c>
      <c r="F426" s="269" t="s">
        <v>610</v>
      </c>
      <c r="G426" s="267"/>
      <c r="H426" s="268" t="s">
        <v>19</v>
      </c>
      <c r="I426" s="270"/>
      <c r="J426" s="267"/>
      <c r="K426" s="267"/>
      <c r="L426" s="271"/>
      <c r="M426" s="272"/>
      <c r="N426" s="273"/>
      <c r="O426" s="273"/>
      <c r="P426" s="273"/>
      <c r="Q426" s="273"/>
      <c r="R426" s="273"/>
      <c r="S426" s="273"/>
      <c r="T426" s="274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5" t="s">
        <v>150</v>
      </c>
      <c r="AU426" s="275" t="s">
        <v>81</v>
      </c>
      <c r="AV426" s="15" t="s">
        <v>79</v>
      </c>
      <c r="AW426" s="15" t="s">
        <v>33</v>
      </c>
      <c r="AX426" s="15" t="s">
        <v>72</v>
      </c>
      <c r="AY426" s="275" t="s">
        <v>135</v>
      </c>
    </row>
    <row r="427" s="13" customFormat="1">
      <c r="A427" s="13"/>
      <c r="B427" s="234"/>
      <c r="C427" s="235"/>
      <c r="D427" s="226" t="s">
        <v>150</v>
      </c>
      <c r="E427" s="236" t="s">
        <v>19</v>
      </c>
      <c r="F427" s="237" t="s">
        <v>611</v>
      </c>
      <c r="G427" s="235"/>
      <c r="H427" s="238">
        <v>10.539999999999999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4" t="s">
        <v>150</v>
      </c>
      <c r="AU427" s="244" t="s">
        <v>81</v>
      </c>
      <c r="AV427" s="13" t="s">
        <v>81</v>
      </c>
      <c r="AW427" s="13" t="s">
        <v>33</v>
      </c>
      <c r="AX427" s="13" t="s">
        <v>72</v>
      </c>
      <c r="AY427" s="244" t="s">
        <v>135</v>
      </c>
    </row>
    <row r="428" s="13" customFormat="1">
      <c r="A428" s="13"/>
      <c r="B428" s="234"/>
      <c r="C428" s="235"/>
      <c r="D428" s="226" t="s">
        <v>150</v>
      </c>
      <c r="E428" s="236" t="s">
        <v>19</v>
      </c>
      <c r="F428" s="237" t="s">
        <v>612</v>
      </c>
      <c r="G428" s="235"/>
      <c r="H428" s="238">
        <v>2.7200000000000002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150</v>
      </c>
      <c r="AU428" s="244" t="s">
        <v>81</v>
      </c>
      <c r="AV428" s="13" t="s">
        <v>81</v>
      </c>
      <c r="AW428" s="13" t="s">
        <v>33</v>
      </c>
      <c r="AX428" s="13" t="s">
        <v>72</v>
      </c>
      <c r="AY428" s="244" t="s">
        <v>135</v>
      </c>
    </row>
    <row r="429" s="13" customFormat="1">
      <c r="A429" s="13"/>
      <c r="B429" s="234"/>
      <c r="C429" s="235"/>
      <c r="D429" s="226" t="s">
        <v>150</v>
      </c>
      <c r="E429" s="236" t="s">
        <v>19</v>
      </c>
      <c r="F429" s="237" t="s">
        <v>613</v>
      </c>
      <c r="G429" s="235"/>
      <c r="H429" s="238">
        <v>26.100000000000001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150</v>
      </c>
      <c r="AU429" s="244" t="s">
        <v>81</v>
      </c>
      <c r="AV429" s="13" t="s">
        <v>81</v>
      </c>
      <c r="AW429" s="13" t="s">
        <v>33</v>
      </c>
      <c r="AX429" s="13" t="s">
        <v>72</v>
      </c>
      <c r="AY429" s="244" t="s">
        <v>135</v>
      </c>
    </row>
    <row r="430" s="13" customFormat="1">
      <c r="A430" s="13"/>
      <c r="B430" s="234"/>
      <c r="C430" s="235"/>
      <c r="D430" s="226" t="s">
        <v>150</v>
      </c>
      <c r="E430" s="236" t="s">
        <v>19</v>
      </c>
      <c r="F430" s="237" t="s">
        <v>614</v>
      </c>
      <c r="G430" s="235"/>
      <c r="H430" s="238">
        <v>29.905999999999999</v>
      </c>
      <c r="I430" s="239"/>
      <c r="J430" s="235"/>
      <c r="K430" s="235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150</v>
      </c>
      <c r="AU430" s="244" t="s">
        <v>81</v>
      </c>
      <c r="AV430" s="13" t="s">
        <v>81</v>
      </c>
      <c r="AW430" s="13" t="s">
        <v>33</v>
      </c>
      <c r="AX430" s="13" t="s">
        <v>72</v>
      </c>
      <c r="AY430" s="244" t="s">
        <v>135</v>
      </c>
    </row>
    <row r="431" s="13" customFormat="1">
      <c r="A431" s="13"/>
      <c r="B431" s="234"/>
      <c r="C431" s="235"/>
      <c r="D431" s="226" t="s">
        <v>150</v>
      </c>
      <c r="E431" s="236" t="s">
        <v>19</v>
      </c>
      <c r="F431" s="237" t="s">
        <v>615</v>
      </c>
      <c r="G431" s="235"/>
      <c r="H431" s="238">
        <v>275.80799999999999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150</v>
      </c>
      <c r="AU431" s="244" t="s">
        <v>81</v>
      </c>
      <c r="AV431" s="13" t="s">
        <v>81</v>
      </c>
      <c r="AW431" s="13" t="s">
        <v>33</v>
      </c>
      <c r="AX431" s="13" t="s">
        <v>72</v>
      </c>
      <c r="AY431" s="244" t="s">
        <v>135</v>
      </c>
    </row>
    <row r="432" s="13" customFormat="1">
      <c r="A432" s="13"/>
      <c r="B432" s="234"/>
      <c r="C432" s="235"/>
      <c r="D432" s="226" t="s">
        <v>150</v>
      </c>
      <c r="E432" s="236" t="s">
        <v>19</v>
      </c>
      <c r="F432" s="237" t="s">
        <v>616</v>
      </c>
      <c r="G432" s="235"/>
      <c r="H432" s="238">
        <v>33.350000000000001</v>
      </c>
      <c r="I432" s="239"/>
      <c r="J432" s="235"/>
      <c r="K432" s="235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150</v>
      </c>
      <c r="AU432" s="244" t="s">
        <v>81</v>
      </c>
      <c r="AV432" s="13" t="s">
        <v>81</v>
      </c>
      <c r="AW432" s="13" t="s">
        <v>33</v>
      </c>
      <c r="AX432" s="13" t="s">
        <v>72</v>
      </c>
      <c r="AY432" s="244" t="s">
        <v>135</v>
      </c>
    </row>
    <row r="433" s="13" customFormat="1">
      <c r="A433" s="13"/>
      <c r="B433" s="234"/>
      <c r="C433" s="235"/>
      <c r="D433" s="226" t="s">
        <v>150</v>
      </c>
      <c r="E433" s="236" t="s">
        <v>19</v>
      </c>
      <c r="F433" s="237" t="s">
        <v>617</v>
      </c>
      <c r="G433" s="235"/>
      <c r="H433" s="238">
        <v>53.939999999999998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150</v>
      </c>
      <c r="AU433" s="244" t="s">
        <v>81</v>
      </c>
      <c r="AV433" s="13" t="s">
        <v>81</v>
      </c>
      <c r="AW433" s="13" t="s">
        <v>33</v>
      </c>
      <c r="AX433" s="13" t="s">
        <v>72</v>
      </c>
      <c r="AY433" s="244" t="s">
        <v>135</v>
      </c>
    </row>
    <row r="434" s="13" customFormat="1">
      <c r="A434" s="13"/>
      <c r="B434" s="234"/>
      <c r="C434" s="235"/>
      <c r="D434" s="226" t="s">
        <v>150</v>
      </c>
      <c r="E434" s="236" t="s">
        <v>19</v>
      </c>
      <c r="F434" s="237" t="s">
        <v>618</v>
      </c>
      <c r="G434" s="235"/>
      <c r="H434" s="238">
        <v>19.902000000000001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150</v>
      </c>
      <c r="AU434" s="244" t="s">
        <v>81</v>
      </c>
      <c r="AV434" s="13" t="s">
        <v>81</v>
      </c>
      <c r="AW434" s="13" t="s">
        <v>33</v>
      </c>
      <c r="AX434" s="13" t="s">
        <v>72</v>
      </c>
      <c r="AY434" s="244" t="s">
        <v>135</v>
      </c>
    </row>
    <row r="435" s="13" customFormat="1">
      <c r="A435" s="13"/>
      <c r="B435" s="234"/>
      <c r="C435" s="235"/>
      <c r="D435" s="226" t="s">
        <v>150</v>
      </c>
      <c r="E435" s="236" t="s">
        <v>19</v>
      </c>
      <c r="F435" s="237" t="s">
        <v>619</v>
      </c>
      <c r="G435" s="235"/>
      <c r="H435" s="238">
        <v>125.324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150</v>
      </c>
      <c r="AU435" s="244" t="s">
        <v>81</v>
      </c>
      <c r="AV435" s="13" t="s">
        <v>81</v>
      </c>
      <c r="AW435" s="13" t="s">
        <v>33</v>
      </c>
      <c r="AX435" s="13" t="s">
        <v>72</v>
      </c>
      <c r="AY435" s="244" t="s">
        <v>135</v>
      </c>
    </row>
    <row r="436" s="13" customFormat="1">
      <c r="A436" s="13"/>
      <c r="B436" s="234"/>
      <c r="C436" s="235"/>
      <c r="D436" s="226" t="s">
        <v>150</v>
      </c>
      <c r="E436" s="236" t="s">
        <v>19</v>
      </c>
      <c r="F436" s="237" t="s">
        <v>620</v>
      </c>
      <c r="G436" s="235"/>
      <c r="H436" s="238">
        <v>69.420000000000002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150</v>
      </c>
      <c r="AU436" s="244" t="s">
        <v>81</v>
      </c>
      <c r="AV436" s="13" t="s">
        <v>81</v>
      </c>
      <c r="AW436" s="13" t="s">
        <v>33</v>
      </c>
      <c r="AX436" s="13" t="s">
        <v>72</v>
      </c>
      <c r="AY436" s="244" t="s">
        <v>135</v>
      </c>
    </row>
    <row r="437" s="13" customFormat="1">
      <c r="A437" s="13"/>
      <c r="B437" s="234"/>
      <c r="C437" s="235"/>
      <c r="D437" s="226" t="s">
        <v>150</v>
      </c>
      <c r="E437" s="236" t="s">
        <v>19</v>
      </c>
      <c r="F437" s="237" t="s">
        <v>621</v>
      </c>
      <c r="G437" s="235"/>
      <c r="H437" s="238">
        <v>29.399999999999999</v>
      </c>
      <c r="I437" s="239"/>
      <c r="J437" s="235"/>
      <c r="K437" s="235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150</v>
      </c>
      <c r="AU437" s="244" t="s">
        <v>81</v>
      </c>
      <c r="AV437" s="13" t="s">
        <v>81</v>
      </c>
      <c r="AW437" s="13" t="s">
        <v>33</v>
      </c>
      <c r="AX437" s="13" t="s">
        <v>72</v>
      </c>
      <c r="AY437" s="244" t="s">
        <v>135</v>
      </c>
    </row>
    <row r="438" s="15" customFormat="1">
      <c r="A438" s="15"/>
      <c r="B438" s="266"/>
      <c r="C438" s="267"/>
      <c r="D438" s="226" t="s">
        <v>150</v>
      </c>
      <c r="E438" s="268" t="s">
        <v>19</v>
      </c>
      <c r="F438" s="269" t="s">
        <v>622</v>
      </c>
      <c r="G438" s="267"/>
      <c r="H438" s="268" t="s">
        <v>19</v>
      </c>
      <c r="I438" s="270"/>
      <c r="J438" s="267"/>
      <c r="K438" s="267"/>
      <c r="L438" s="271"/>
      <c r="M438" s="272"/>
      <c r="N438" s="273"/>
      <c r="O438" s="273"/>
      <c r="P438" s="273"/>
      <c r="Q438" s="273"/>
      <c r="R438" s="273"/>
      <c r="S438" s="273"/>
      <c r="T438" s="274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5" t="s">
        <v>150</v>
      </c>
      <c r="AU438" s="275" t="s">
        <v>81</v>
      </c>
      <c r="AV438" s="15" t="s">
        <v>79</v>
      </c>
      <c r="AW438" s="15" t="s">
        <v>33</v>
      </c>
      <c r="AX438" s="15" t="s">
        <v>72</v>
      </c>
      <c r="AY438" s="275" t="s">
        <v>135</v>
      </c>
    </row>
    <row r="439" s="13" customFormat="1">
      <c r="A439" s="13"/>
      <c r="B439" s="234"/>
      <c r="C439" s="235"/>
      <c r="D439" s="226" t="s">
        <v>150</v>
      </c>
      <c r="E439" s="236" t="s">
        <v>19</v>
      </c>
      <c r="F439" s="237" t="s">
        <v>623</v>
      </c>
      <c r="G439" s="235"/>
      <c r="H439" s="238">
        <v>27.120000000000001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150</v>
      </c>
      <c r="AU439" s="244" t="s">
        <v>81</v>
      </c>
      <c r="AV439" s="13" t="s">
        <v>81</v>
      </c>
      <c r="AW439" s="13" t="s">
        <v>33</v>
      </c>
      <c r="AX439" s="13" t="s">
        <v>72</v>
      </c>
      <c r="AY439" s="244" t="s">
        <v>135</v>
      </c>
    </row>
    <row r="440" s="15" customFormat="1">
      <c r="A440" s="15"/>
      <c r="B440" s="266"/>
      <c r="C440" s="267"/>
      <c r="D440" s="226" t="s">
        <v>150</v>
      </c>
      <c r="E440" s="268" t="s">
        <v>19</v>
      </c>
      <c r="F440" s="269" t="s">
        <v>624</v>
      </c>
      <c r="G440" s="267"/>
      <c r="H440" s="268" t="s">
        <v>19</v>
      </c>
      <c r="I440" s="270"/>
      <c r="J440" s="267"/>
      <c r="K440" s="267"/>
      <c r="L440" s="271"/>
      <c r="M440" s="272"/>
      <c r="N440" s="273"/>
      <c r="O440" s="273"/>
      <c r="P440" s="273"/>
      <c r="Q440" s="273"/>
      <c r="R440" s="273"/>
      <c r="S440" s="273"/>
      <c r="T440" s="274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5" t="s">
        <v>150</v>
      </c>
      <c r="AU440" s="275" t="s">
        <v>81</v>
      </c>
      <c r="AV440" s="15" t="s">
        <v>79</v>
      </c>
      <c r="AW440" s="15" t="s">
        <v>33</v>
      </c>
      <c r="AX440" s="15" t="s">
        <v>72</v>
      </c>
      <c r="AY440" s="275" t="s">
        <v>135</v>
      </c>
    </row>
    <row r="441" s="13" customFormat="1">
      <c r="A441" s="13"/>
      <c r="B441" s="234"/>
      <c r="C441" s="235"/>
      <c r="D441" s="226" t="s">
        <v>150</v>
      </c>
      <c r="E441" s="236" t="s">
        <v>19</v>
      </c>
      <c r="F441" s="237" t="s">
        <v>625</v>
      </c>
      <c r="G441" s="235"/>
      <c r="H441" s="238">
        <v>2.3999999999999999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150</v>
      </c>
      <c r="AU441" s="244" t="s">
        <v>81</v>
      </c>
      <c r="AV441" s="13" t="s">
        <v>81</v>
      </c>
      <c r="AW441" s="13" t="s">
        <v>33</v>
      </c>
      <c r="AX441" s="13" t="s">
        <v>72</v>
      </c>
      <c r="AY441" s="244" t="s">
        <v>135</v>
      </c>
    </row>
    <row r="442" s="14" customFormat="1">
      <c r="A442" s="14"/>
      <c r="B442" s="245"/>
      <c r="C442" s="246"/>
      <c r="D442" s="226" t="s">
        <v>150</v>
      </c>
      <c r="E442" s="247" t="s">
        <v>19</v>
      </c>
      <c r="F442" s="248" t="s">
        <v>153</v>
      </c>
      <c r="G442" s="246"/>
      <c r="H442" s="249">
        <v>956.45399999999995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150</v>
      </c>
      <c r="AU442" s="255" t="s">
        <v>81</v>
      </c>
      <c r="AV442" s="14" t="s">
        <v>142</v>
      </c>
      <c r="AW442" s="14" t="s">
        <v>33</v>
      </c>
      <c r="AX442" s="14" t="s">
        <v>79</v>
      </c>
      <c r="AY442" s="255" t="s">
        <v>135</v>
      </c>
    </row>
    <row r="443" s="2" customFormat="1" ht="16.5" customHeight="1">
      <c r="A443" s="39"/>
      <c r="B443" s="40"/>
      <c r="C443" s="213" t="s">
        <v>626</v>
      </c>
      <c r="D443" s="213" t="s">
        <v>137</v>
      </c>
      <c r="E443" s="214" t="s">
        <v>627</v>
      </c>
      <c r="F443" s="215" t="s">
        <v>628</v>
      </c>
      <c r="G443" s="216" t="s">
        <v>270</v>
      </c>
      <c r="H443" s="217">
        <v>11477.448</v>
      </c>
      <c r="I443" s="218"/>
      <c r="J443" s="219">
        <f>ROUND(I443*H443,2)</f>
        <v>0</v>
      </c>
      <c r="K443" s="215" t="s">
        <v>141</v>
      </c>
      <c r="L443" s="45"/>
      <c r="M443" s="220" t="s">
        <v>19</v>
      </c>
      <c r="N443" s="221" t="s">
        <v>43</v>
      </c>
      <c r="O443" s="85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142</v>
      </c>
      <c r="AT443" s="224" t="s">
        <v>137</v>
      </c>
      <c r="AU443" s="224" t="s">
        <v>81</v>
      </c>
      <c r="AY443" s="18" t="s">
        <v>135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8" t="s">
        <v>79</v>
      </c>
      <c r="BK443" s="225">
        <f>ROUND(I443*H443,2)</f>
        <v>0</v>
      </c>
      <c r="BL443" s="18" t="s">
        <v>142</v>
      </c>
      <c r="BM443" s="224" t="s">
        <v>629</v>
      </c>
    </row>
    <row r="444" s="2" customFormat="1">
      <c r="A444" s="39"/>
      <c r="B444" s="40"/>
      <c r="C444" s="41"/>
      <c r="D444" s="226" t="s">
        <v>144</v>
      </c>
      <c r="E444" s="41"/>
      <c r="F444" s="227" t="s">
        <v>630</v>
      </c>
      <c r="G444" s="41"/>
      <c r="H444" s="41"/>
      <c r="I444" s="228"/>
      <c r="J444" s="41"/>
      <c r="K444" s="41"/>
      <c r="L444" s="45"/>
      <c r="M444" s="229"/>
      <c r="N444" s="230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144</v>
      </c>
      <c r="AU444" s="18" t="s">
        <v>81</v>
      </c>
    </row>
    <row r="445" s="2" customFormat="1">
      <c r="A445" s="39"/>
      <c r="B445" s="40"/>
      <c r="C445" s="41"/>
      <c r="D445" s="231" t="s">
        <v>146</v>
      </c>
      <c r="E445" s="41"/>
      <c r="F445" s="232" t="s">
        <v>631</v>
      </c>
      <c r="G445" s="41"/>
      <c r="H445" s="41"/>
      <c r="I445" s="228"/>
      <c r="J445" s="41"/>
      <c r="K445" s="41"/>
      <c r="L445" s="45"/>
      <c r="M445" s="229"/>
      <c r="N445" s="230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146</v>
      </c>
      <c r="AU445" s="18" t="s">
        <v>81</v>
      </c>
    </row>
    <row r="446" s="2" customFormat="1">
      <c r="A446" s="39"/>
      <c r="B446" s="40"/>
      <c r="C446" s="41"/>
      <c r="D446" s="226" t="s">
        <v>148</v>
      </c>
      <c r="E446" s="41"/>
      <c r="F446" s="233" t="s">
        <v>604</v>
      </c>
      <c r="G446" s="41"/>
      <c r="H446" s="41"/>
      <c r="I446" s="228"/>
      <c r="J446" s="41"/>
      <c r="K446" s="41"/>
      <c r="L446" s="45"/>
      <c r="M446" s="229"/>
      <c r="N446" s="230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148</v>
      </c>
      <c r="AU446" s="18" t="s">
        <v>81</v>
      </c>
    </row>
    <row r="447" s="13" customFormat="1">
      <c r="A447" s="13"/>
      <c r="B447" s="234"/>
      <c r="C447" s="235"/>
      <c r="D447" s="226" t="s">
        <v>150</v>
      </c>
      <c r="E447" s="236" t="s">
        <v>19</v>
      </c>
      <c r="F447" s="237" t="s">
        <v>632</v>
      </c>
      <c r="G447" s="235"/>
      <c r="H447" s="238">
        <v>11477.448</v>
      </c>
      <c r="I447" s="239"/>
      <c r="J447" s="235"/>
      <c r="K447" s="235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150</v>
      </c>
      <c r="AU447" s="244" t="s">
        <v>81</v>
      </c>
      <c r="AV447" s="13" t="s">
        <v>81</v>
      </c>
      <c r="AW447" s="13" t="s">
        <v>33</v>
      </c>
      <c r="AX447" s="13" t="s">
        <v>79</v>
      </c>
      <c r="AY447" s="244" t="s">
        <v>135</v>
      </c>
    </row>
    <row r="448" s="12" customFormat="1" ht="22.8" customHeight="1">
      <c r="A448" s="12"/>
      <c r="B448" s="197"/>
      <c r="C448" s="198"/>
      <c r="D448" s="199" t="s">
        <v>71</v>
      </c>
      <c r="E448" s="211" t="s">
        <v>633</v>
      </c>
      <c r="F448" s="211" t="s">
        <v>634</v>
      </c>
      <c r="G448" s="198"/>
      <c r="H448" s="198"/>
      <c r="I448" s="201"/>
      <c r="J448" s="212">
        <f>BK448</f>
        <v>0</v>
      </c>
      <c r="K448" s="198"/>
      <c r="L448" s="203"/>
      <c r="M448" s="204"/>
      <c r="N448" s="205"/>
      <c r="O448" s="205"/>
      <c r="P448" s="206">
        <f>SUM(P449:P451)</f>
        <v>0</v>
      </c>
      <c r="Q448" s="205"/>
      <c r="R448" s="206">
        <f>SUM(R449:R451)</f>
        <v>0</v>
      </c>
      <c r="S448" s="205"/>
      <c r="T448" s="207">
        <f>SUM(T449:T451)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08" t="s">
        <v>79</v>
      </c>
      <c r="AT448" s="209" t="s">
        <v>71</v>
      </c>
      <c r="AU448" s="209" t="s">
        <v>79</v>
      </c>
      <c r="AY448" s="208" t="s">
        <v>135</v>
      </c>
      <c r="BK448" s="210">
        <f>SUM(BK449:BK451)</f>
        <v>0</v>
      </c>
    </row>
    <row r="449" s="2" customFormat="1" ht="16.5" customHeight="1">
      <c r="A449" s="39"/>
      <c r="B449" s="40"/>
      <c r="C449" s="213" t="s">
        <v>635</v>
      </c>
      <c r="D449" s="213" t="s">
        <v>137</v>
      </c>
      <c r="E449" s="214" t="s">
        <v>636</v>
      </c>
      <c r="F449" s="215" t="s">
        <v>637</v>
      </c>
      <c r="G449" s="216" t="s">
        <v>270</v>
      </c>
      <c r="H449" s="217">
        <v>730.89300000000003</v>
      </c>
      <c r="I449" s="218"/>
      <c r="J449" s="219">
        <f>ROUND(I449*H449,2)</f>
        <v>0</v>
      </c>
      <c r="K449" s="215" t="s">
        <v>141</v>
      </c>
      <c r="L449" s="45"/>
      <c r="M449" s="220" t="s">
        <v>19</v>
      </c>
      <c r="N449" s="221" t="s">
        <v>43</v>
      </c>
      <c r="O449" s="85"/>
      <c r="P449" s="222">
        <f>O449*H449</f>
        <v>0</v>
      </c>
      <c r="Q449" s="222">
        <v>0</v>
      </c>
      <c r="R449" s="222">
        <f>Q449*H449</f>
        <v>0</v>
      </c>
      <c r="S449" s="222">
        <v>0</v>
      </c>
      <c r="T449" s="223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4" t="s">
        <v>142</v>
      </c>
      <c r="AT449" s="224" t="s">
        <v>137</v>
      </c>
      <c r="AU449" s="224" t="s">
        <v>81</v>
      </c>
      <c r="AY449" s="18" t="s">
        <v>135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8" t="s">
        <v>79</v>
      </c>
      <c r="BK449" s="225">
        <f>ROUND(I449*H449,2)</f>
        <v>0</v>
      </c>
      <c r="BL449" s="18" t="s">
        <v>142</v>
      </c>
      <c r="BM449" s="224" t="s">
        <v>638</v>
      </c>
    </row>
    <row r="450" s="2" customFormat="1">
      <c r="A450" s="39"/>
      <c r="B450" s="40"/>
      <c r="C450" s="41"/>
      <c r="D450" s="226" t="s">
        <v>144</v>
      </c>
      <c r="E450" s="41"/>
      <c r="F450" s="227" t="s">
        <v>639</v>
      </c>
      <c r="G450" s="41"/>
      <c r="H450" s="41"/>
      <c r="I450" s="228"/>
      <c r="J450" s="41"/>
      <c r="K450" s="41"/>
      <c r="L450" s="45"/>
      <c r="M450" s="229"/>
      <c r="N450" s="230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144</v>
      </c>
      <c r="AU450" s="18" t="s">
        <v>81</v>
      </c>
    </row>
    <row r="451" s="2" customFormat="1">
      <c r="A451" s="39"/>
      <c r="B451" s="40"/>
      <c r="C451" s="41"/>
      <c r="D451" s="231" t="s">
        <v>146</v>
      </c>
      <c r="E451" s="41"/>
      <c r="F451" s="232" t="s">
        <v>640</v>
      </c>
      <c r="G451" s="41"/>
      <c r="H451" s="41"/>
      <c r="I451" s="228"/>
      <c r="J451" s="41"/>
      <c r="K451" s="41"/>
      <c r="L451" s="45"/>
      <c r="M451" s="229"/>
      <c r="N451" s="230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146</v>
      </c>
      <c r="AU451" s="18" t="s">
        <v>81</v>
      </c>
    </row>
    <row r="452" s="12" customFormat="1" ht="25.92" customHeight="1">
      <c r="A452" s="12"/>
      <c r="B452" s="197"/>
      <c r="C452" s="198"/>
      <c r="D452" s="199" t="s">
        <v>71</v>
      </c>
      <c r="E452" s="200" t="s">
        <v>641</v>
      </c>
      <c r="F452" s="200" t="s">
        <v>642</v>
      </c>
      <c r="G452" s="198"/>
      <c r="H452" s="198"/>
      <c r="I452" s="201"/>
      <c r="J452" s="202">
        <f>BK452</f>
        <v>0</v>
      </c>
      <c r="K452" s="198"/>
      <c r="L452" s="203"/>
      <c r="M452" s="204"/>
      <c r="N452" s="205"/>
      <c r="O452" s="205"/>
      <c r="P452" s="206">
        <f>P453</f>
        <v>0</v>
      </c>
      <c r="Q452" s="205"/>
      <c r="R452" s="206">
        <f>R453</f>
        <v>0.051388700000000002</v>
      </c>
      <c r="S452" s="205"/>
      <c r="T452" s="207">
        <f>T453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8" t="s">
        <v>81</v>
      </c>
      <c r="AT452" s="209" t="s">
        <v>71</v>
      </c>
      <c r="AU452" s="209" t="s">
        <v>72</v>
      </c>
      <c r="AY452" s="208" t="s">
        <v>135</v>
      </c>
      <c r="BK452" s="210">
        <f>BK453</f>
        <v>0</v>
      </c>
    </row>
    <row r="453" s="12" customFormat="1" ht="22.8" customHeight="1">
      <c r="A453" s="12"/>
      <c r="B453" s="197"/>
      <c r="C453" s="198"/>
      <c r="D453" s="199" t="s">
        <v>71</v>
      </c>
      <c r="E453" s="211" t="s">
        <v>643</v>
      </c>
      <c r="F453" s="211" t="s">
        <v>644</v>
      </c>
      <c r="G453" s="198"/>
      <c r="H453" s="198"/>
      <c r="I453" s="201"/>
      <c r="J453" s="212">
        <f>BK453</f>
        <v>0</v>
      </c>
      <c r="K453" s="198"/>
      <c r="L453" s="203"/>
      <c r="M453" s="204"/>
      <c r="N453" s="205"/>
      <c r="O453" s="205"/>
      <c r="P453" s="206">
        <f>SUM(P454:P468)</f>
        <v>0</v>
      </c>
      <c r="Q453" s="205"/>
      <c r="R453" s="206">
        <f>SUM(R454:R468)</f>
        <v>0.051388700000000002</v>
      </c>
      <c r="S453" s="205"/>
      <c r="T453" s="207">
        <f>SUM(T454:T468)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8" t="s">
        <v>81</v>
      </c>
      <c r="AT453" s="209" t="s">
        <v>71</v>
      </c>
      <c r="AU453" s="209" t="s">
        <v>79</v>
      </c>
      <c r="AY453" s="208" t="s">
        <v>135</v>
      </c>
      <c r="BK453" s="210">
        <f>SUM(BK454:BK468)</f>
        <v>0</v>
      </c>
    </row>
    <row r="454" s="2" customFormat="1" ht="16.5" customHeight="1">
      <c r="A454" s="39"/>
      <c r="B454" s="40"/>
      <c r="C454" s="213" t="s">
        <v>645</v>
      </c>
      <c r="D454" s="213" t="s">
        <v>137</v>
      </c>
      <c r="E454" s="214" t="s">
        <v>646</v>
      </c>
      <c r="F454" s="215" t="s">
        <v>647</v>
      </c>
      <c r="G454" s="216" t="s">
        <v>140</v>
      </c>
      <c r="H454" s="217">
        <v>98.5</v>
      </c>
      <c r="I454" s="218"/>
      <c r="J454" s="219">
        <f>ROUND(I454*H454,2)</f>
        <v>0</v>
      </c>
      <c r="K454" s="215" t="s">
        <v>141</v>
      </c>
      <c r="L454" s="45"/>
      <c r="M454" s="220" t="s">
        <v>19</v>
      </c>
      <c r="N454" s="221" t="s">
        <v>43</v>
      </c>
      <c r="O454" s="85"/>
      <c r="P454" s="222">
        <f>O454*H454</f>
        <v>0</v>
      </c>
      <c r="Q454" s="222">
        <v>4.0000000000000003E-05</v>
      </c>
      <c r="R454" s="222">
        <f>Q454*H454</f>
        <v>0.0039399999999999999</v>
      </c>
      <c r="S454" s="222">
        <v>0</v>
      </c>
      <c r="T454" s="223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4" t="s">
        <v>267</v>
      </c>
      <c r="AT454" s="224" t="s">
        <v>137</v>
      </c>
      <c r="AU454" s="224" t="s">
        <v>81</v>
      </c>
      <c r="AY454" s="18" t="s">
        <v>135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8" t="s">
        <v>79</v>
      </c>
      <c r="BK454" s="225">
        <f>ROUND(I454*H454,2)</f>
        <v>0</v>
      </c>
      <c r="BL454" s="18" t="s">
        <v>267</v>
      </c>
      <c r="BM454" s="224" t="s">
        <v>648</v>
      </c>
    </row>
    <row r="455" s="2" customFormat="1">
      <c r="A455" s="39"/>
      <c r="B455" s="40"/>
      <c r="C455" s="41"/>
      <c r="D455" s="226" t="s">
        <v>144</v>
      </c>
      <c r="E455" s="41"/>
      <c r="F455" s="227" t="s">
        <v>649</v>
      </c>
      <c r="G455" s="41"/>
      <c r="H455" s="41"/>
      <c r="I455" s="228"/>
      <c r="J455" s="41"/>
      <c r="K455" s="41"/>
      <c r="L455" s="45"/>
      <c r="M455" s="229"/>
      <c r="N455" s="230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144</v>
      </c>
      <c r="AU455" s="18" t="s">
        <v>81</v>
      </c>
    </row>
    <row r="456" s="2" customFormat="1">
      <c r="A456" s="39"/>
      <c r="B456" s="40"/>
      <c r="C456" s="41"/>
      <c r="D456" s="231" t="s">
        <v>146</v>
      </c>
      <c r="E456" s="41"/>
      <c r="F456" s="232" t="s">
        <v>650</v>
      </c>
      <c r="G456" s="41"/>
      <c r="H456" s="41"/>
      <c r="I456" s="228"/>
      <c r="J456" s="41"/>
      <c r="K456" s="41"/>
      <c r="L456" s="45"/>
      <c r="M456" s="229"/>
      <c r="N456" s="230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146</v>
      </c>
      <c r="AU456" s="18" t="s">
        <v>81</v>
      </c>
    </row>
    <row r="457" s="13" customFormat="1">
      <c r="A457" s="13"/>
      <c r="B457" s="234"/>
      <c r="C457" s="235"/>
      <c r="D457" s="226" t="s">
        <v>150</v>
      </c>
      <c r="E457" s="236" t="s">
        <v>19</v>
      </c>
      <c r="F457" s="237" t="s">
        <v>651</v>
      </c>
      <c r="G457" s="235"/>
      <c r="H457" s="238">
        <v>98.5</v>
      </c>
      <c r="I457" s="239"/>
      <c r="J457" s="235"/>
      <c r="K457" s="235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150</v>
      </c>
      <c r="AU457" s="244" t="s">
        <v>81</v>
      </c>
      <c r="AV457" s="13" t="s">
        <v>81</v>
      </c>
      <c r="AW457" s="13" t="s">
        <v>33</v>
      </c>
      <c r="AX457" s="13" t="s">
        <v>79</v>
      </c>
      <c r="AY457" s="244" t="s">
        <v>135</v>
      </c>
    </row>
    <row r="458" s="2" customFormat="1" ht="16.5" customHeight="1">
      <c r="A458" s="39"/>
      <c r="B458" s="40"/>
      <c r="C458" s="256" t="s">
        <v>652</v>
      </c>
      <c r="D458" s="256" t="s">
        <v>292</v>
      </c>
      <c r="E458" s="257" t="s">
        <v>653</v>
      </c>
      <c r="F458" s="258" t="s">
        <v>654</v>
      </c>
      <c r="G458" s="259" t="s">
        <v>140</v>
      </c>
      <c r="H458" s="260">
        <v>120.26900000000001</v>
      </c>
      <c r="I458" s="261"/>
      <c r="J458" s="262">
        <f>ROUND(I458*H458,2)</f>
        <v>0</v>
      </c>
      <c r="K458" s="258" t="s">
        <v>141</v>
      </c>
      <c r="L458" s="263"/>
      <c r="M458" s="264" t="s">
        <v>19</v>
      </c>
      <c r="N458" s="265" t="s">
        <v>43</v>
      </c>
      <c r="O458" s="85"/>
      <c r="P458" s="222">
        <f>O458*H458</f>
        <v>0</v>
      </c>
      <c r="Q458" s="222">
        <v>0.00029999999999999997</v>
      </c>
      <c r="R458" s="222">
        <f>Q458*H458</f>
        <v>0.0360807</v>
      </c>
      <c r="S458" s="222">
        <v>0</v>
      </c>
      <c r="T458" s="223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4" t="s">
        <v>386</v>
      </c>
      <c r="AT458" s="224" t="s">
        <v>292</v>
      </c>
      <c r="AU458" s="224" t="s">
        <v>81</v>
      </c>
      <c r="AY458" s="18" t="s">
        <v>135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8" t="s">
        <v>79</v>
      </c>
      <c r="BK458" s="225">
        <f>ROUND(I458*H458,2)</f>
        <v>0</v>
      </c>
      <c r="BL458" s="18" t="s">
        <v>267</v>
      </c>
      <c r="BM458" s="224" t="s">
        <v>655</v>
      </c>
    </row>
    <row r="459" s="2" customFormat="1">
      <c r="A459" s="39"/>
      <c r="B459" s="40"/>
      <c r="C459" s="41"/>
      <c r="D459" s="226" t="s">
        <v>144</v>
      </c>
      <c r="E459" s="41"/>
      <c r="F459" s="227" t="s">
        <v>654</v>
      </c>
      <c r="G459" s="41"/>
      <c r="H459" s="41"/>
      <c r="I459" s="228"/>
      <c r="J459" s="41"/>
      <c r="K459" s="41"/>
      <c r="L459" s="45"/>
      <c r="M459" s="229"/>
      <c r="N459" s="230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144</v>
      </c>
      <c r="AU459" s="18" t="s">
        <v>81</v>
      </c>
    </row>
    <row r="460" s="13" customFormat="1">
      <c r="A460" s="13"/>
      <c r="B460" s="234"/>
      <c r="C460" s="235"/>
      <c r="D460" s="226" t="s">
        <v>150</v>
      </c>
      <c r="E460" s="235"/>
      <c r="F460" s="237" t="s">
        <v>656</v>
      </c>
      <c r="G460" s="235"/>
      <c r="H460" s="238">
        <v>120.26900000000001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150</v>
      </c>
      <c r="AU460" s="244" t="s">
        <v>81</v>
      </c>
      <c r="AV460" s="13" t="s">
        <v>81</v>
      </c>
      <c r="AW460" s="13" t="s">
        <v>4</v>
      </c>
      <c r="AX460" s="13" t="s">
        <v>79</v>
      </c>
      <c r="AY460" s="244" t="s">
        <v>135</v>
      </c>
    </row>
    <row r="461" s="2" customFormat="1" ht="16.5" customHeight="1">
      <c r="A461" s="39"/>
      <c r="B461" s="40"/>
      <c r="C461" s="213" t="s">
        <v>657</v>
      </c>
      <c r="D461" s="213" t="s">
        <v>137</v>
      </c>
      <c r="E461" s="214" t="s">
        <v>658</v>
      </c>
      <c r="F461" s="215" t="s">
        <v>659</v>
      </c>
      <c r="G461" s="216" t="s">
        <v>228</v>
      </c>
      <c r="H461" s="217">
        <v>70</v>
      </c>
      <c r="I461" s="218"/>
      <c r="J461" s="219">
        <f>ROUND(I461*H461,2)</f>
        <v>0</v>
      </c>
      <c r="K461" s="215" t="s">
        <v>141</v>
      </c>
      <c r="L461" s="45"/>
      <c r="M461" s="220" t="s">
        <v>19</v>
      </c>
      <c r="N461" s="221" t="s">
        <v>43</v>
      </c>
      <c r="O461" s="85"/>
      <c r="P461" s="222">
        <f>O461*H461</f>
        <v>0</v>
      </c>
      <c r="Q461" s="222">
        <v>4.0000000000000003E-05</v>
      </c>
      <c r="R461" s="222">
        <f>Q461*H461</f>
        <v>0.0028000000000000004</v>
      </c>
      <c r="S461" s="222">
        <v>0</v>
      </c>
      <c r="T461" s="22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4" t="s">
        <v>267</v>
      </c>
      <c r="AT461" s="224" t="s">
        <v>137</v>
      </c>
      <c r="AU461" s="224" t="s">
        <v>81</v>
      </c>
      <c r="AY461" s="18" t="s">
        <v>135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8" t="s">
        <v>79</v>
      </c>
      <c r="BK461" s="225">
        <f>ROUND(I461*H461,2)</f>
        <v>0</v>
      </c>
      <c r="BL461" s="18" t="s">
        <v>267</v>
      </c>
      <c r="BM461" s="224" t="s">
        <v>660</v>
      </c>
    </row>
    <row r="462" s="2" customFormat="1">
      <c r="A462" s="39"/>
      <c r="B462" s="40"/>
      <c r="C462" s="41"/>
      <c r="D462" s="226" t="s">
        <v>144</v>
      </c>
      <c r="E462" s="41"/>
      <c r="F462" s="227" t="s">
        <v>661</v>
      </c>
      <c r="G462" s="41"/>
      <c r="H462" s="41"/>
      <c r="I462" s="228"/>
      <c r="J462" s="41"/>
      <c r="K462" s="41"/>
      <c r="L462" s="45"/>
      <c r="M462" s="229"/>
      <c r="N462" s="230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144</v>
      </c>
      <c r="AU462" s="18" t="s">
        <v>81</v>
      </c>
    </row>
    <row r="463" s="2" customFormat="1">
      <c r="A463" s="39"/>
      <c r="B463" s="40"/>
      <c r="C463" s="41"/>
      <c r="D463" s="231" t="s">
        <v>146</v>
      </c>
      <c r="E463" s="41"/>
      <c r="F463" s="232" t="s">
        <v>662</v>
      </c>
      <c r="G463" s="41"/>
      <c r="H463" s="41"/>
      <c r="I463" s="228"/>
      <c r="J463" s="41"/>
      <c r="K463" s="41"/>
      <c r="L463" s="45"/>
      <c r="M463" s="229"/>
      <c r="N463" s="230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146</v>
      </c>
      <c r="AU463" s="18" t="s">
        <v>81</v>
      </c>
    </row>
    <row r="464" s="2" customFormat="1">
      <c r="A464" s="39"/>
      <c r="B464" s="40"/>
      <c r="C464" s="41"/>
      <c r="D464" s="226" t="s">
        <v>148</v>
      </c>
      <c r="E464" s="41"/>
      <c r="F464" s="233" t="s">
        <v>663</v>
      </c>
      <c r="G464" s="41"/>
      <c r="H464" s="41"/>
      <c r="I464" s="228"/>
      <c r="J464" s="41"/>
      <c r="K464" s="41"/>
      <c r="L464" s="45"/>
      <c r="M464" s="229"/>
      <c r="N464" s="230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148</v>
      </c>
      <c r="AU464" s="18" t="s">
        <v>81</v>
      </c>
    </row>
    <row r="465" s="13" customFormat="1">
      <c r="A465" s="13"/>
      <c r="B465" s="234"/>
      <c r="C465" s="235"/>
      <c r="D465" s="226" t="s">
        <v>150</v>
      </c>
      <c r="E465" s="236" t="s">
        <v>19</v>
      </c>
      <c r="F465" s="237" t="s">
        <v>664</v>
      </c>
      <c r="G465" s="235"/>
      <c r="H465" s="238">
        <v>70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150</v>
      </c>
      <c r="AU465" s="244" t="s">
        <v>81</v>
      </c>
      <c r="AV465" s="13" t="s">
        <v>81</v>
      </c>
      <c r="AW465" s="13" t="s">
        <v>33</v>
      </c>
      <c r="AX465" s="13" t="s">
        <v>79</v>
      </c>
      <c r="AY465" s="244" t="s">
        <v>135</v>
      </c>
    </row>
    <row r="466" s="2" customFormat="1" ht="16.5" customHeight="1">
      <c r="A466" s="39"/>
      <c r="B466" s="40"/>
      <c r="C466" s="256" t="s">
        <v>665</v>
      </c>
      <c r="D466" s="256" t="s">
        <v>292</v>
      </c>
      <c r="E466" s="257" t="s">
        <v>666</v>
      </c>
      <c r="F466" s="258" t="s">
        <v>667</v>
      </c>
      <c r="G466" s="259" t="s">
        <v>228</v>
      </c>
      <c r="H466" s="260">
        <v>71.400000000000006</v>
      </c>
      <c r="I466" s="261"/>
      <c r="J466" s="262">
        <f>ROUND(I466*H466,2)</f>
        <v>0</v>
      </c>
      <c r="K466" s="258" t="s">
        <v>141</v>
      </c>
      <c r="L466" s="263"/>
      <c r="M466" s="264" t="s">
        <v>19</v>
      </c>
      <c r="N466" s="265" t="s">
        <v>43</v>
      </c>
      <c r="O466" s="85"/>
      <c r="P466" s="222">
        <f>O466*H466</f>
        <v>0</v>
      </c>
      <c r="Q466" s="222">
        <v>0.00012</v>
      </c>
      <c r="R466" s="222">
        <f>Q466*H466</f>
        <v>0.008568000000000001</v>
      </c>
      <c r="S466" s="222">
        <v>0</v>
      </c>
      <c r="T466" s="223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4" t="s">
        <v>386</v>
      </c>
      <c r="AT466" s="224" t="s">
        <v>292</v>
      </c>
      <c r="AU466" s="224" t="s">
        <v>81</v>
      </c>
      <c r="AY466" s="18" t="s">
        <v>135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8" t="s">
        <v>79</v>
      </c>
      <c r="BK466" s="225">
        <f>ROUND(I466*H466,2)</f>
        <v>0</v>
      </c>
      <c r="BL466" s="18" t="s">
        <v>267</v>
      </c>
      <c r="BM466" s="224" t="s">
        <v>668</v>
      </c>
    </row>
    <row r="467" s="2" customFormat="1">
      <c r="A467" s="39"/>
      <c r="B467" s="40"/>
      <c r="C467" s="41"/>
      <c r="D467" s="226" t="s">
        <v>144</v>
      </c>
      <c r="E467" s="41"/>
      <c r="F467" s="227" t="s">
        <v>667</v>
      </c>
      <c r="G467" s="41"/>
      <c r="H467" s="41"/>
      <c r="I467" s="228"/>
      <c r="J467" s="41"/>
      <c r="K467" s="41"/>
      <c r="L467" s="45"/>
      <c r="M467" s="229"/>
      <c r="N467" s="230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144</v>
      </c>
      <c r="AU467" s="18" t="s">
        <v>81</v>
      </c>
    </row>
    <row r="468" s="13" customFormat="1">
      <c r="A468" s="13"/>
      <c r="B468" s="234"/>
      <c r="C468" s="235"/>
      <c r="D468" s="226" t="s">
        <v>150</v>
      </c>
      <c r="E468" s="235"/>
      <c r="F468" s="237" t="s">
        <v>669</v>
      </c>
      <c r="G468" s="235"/>
      <c r="H468" s="238">
        <v>71.400000000000006</v>
      </c>
      <c r="I468" s="239"/>
      <c r="J468" s="235"/>
      <c r="K468" s="235"/>
      <c r="L468" s="240"/>
      <c r="M468" s="276"/>
      <c r="N468" s="277"/>
      <c r="O468" s="277"/>
      <c r="P468" s="277"/>
      <c r="Q468" s="277"/>
      <c r="R468" s="277"/>
      <c r="S468" s="277"/>
      <c r="T468" s="27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150</v>
      </c>
      <c r="AU468" s="244" t="s">
        <v>81</v>
      </c>
      <c r="AV468" s="13" t="s">
        <v>81</v>
      </c>
      <c r="AW468" s="13" t="s">
        <v>4</v>
      </c>
      <c r="AX468" s="13" t="s">
        <v>79</v>
      </c>
      <c r="AY468" s="244" t="s">
        <v>135</v>
      </c>
    </row>
    <row r="469" s="2" customFormat="1" ht="6.96" customHeight="1">
      <c r="A469" s="39"/>
      <c r="B469" s="60"/>
      <c r="C469" s="61"/>
      <c r="D469" s="61"/>
      <c r="E469" s="61"/>
      <c r="F469" s="61"/>
      <c r="G469" s="61"/>
      <c r="H469" s="61"/>
      <c r="I469" s="61"/>
      <c r="J469" s="61"/>
      <c r="K469" s="61"/>
      <c r="L469" s="45"/>
      <c r="M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</row>
  </sheetData>
  <sheetProtection sheet="1" autoFilter="0" formatColumns="0" formatRows="0" objects="1" scenarios="1" spinCount="100000" saltValue="YXtDOpqcMJLLTM+nn1HPEs0Ed9nt4usBF3Lq6EdnYwJalcMpIXAGjietOFRkPRSpZaY/JWCs2YENLNK03YoT+Q==" hashValue="e97lBd1bxLikvuF+/ijMDiWMyQgIElHpFZeKsPzI3GeC+rE8QyHOrVYx5ABZ5aM1ICrACW+UsRrLFcOwI3ozsg==" algorithmName="SHA-512" password="CC35"/>
  <autoFilter ref="C95:K4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1_01/113106121"/>
    <hyperlink ref="F108" r:id="rId2" display="https://podminky.urs.cz/item/CS_URS_2021_01/113106123"/>
    <hyperlink ref="F113" r:id="rId3" display="https://podminky.urs.cz/item/CS_URS_2021_01/113106161"/>
    <hyperlink ref="F120" r:id="rId4" display="https://podminky.urs.cz/item/CS_URS_2021_01/113107142"/>
    <hyperlink ref="F125" r:id="rId5" display="https://podminky.urs.cz/item/CS_URS_2021_01/113107162"/>
    <hyperlink ref="F133" r:id="rId6" display="https://podminky.urs.cz/item/CS_URS_2021_01/113107170"/>
    <hyperlink ref="F138" r:id="rId7" display="https://podminky.urs.cz/item/CS_URS_2021_01/113107223"/>
    <hyperlink ref="F146" r:id="rId8" display="https://podminky.urs.cz/item/CS_URS_2021_01/113107224"/>
    <hyperlink ref="F154" r:id="rId9" display="https://podminky.urs.cz/item/CS_URS_2021_01/113107325"/>
    <hyperlink ref="F159" r:id="rId10" display="https://podminky.urs.cz/item/CS_URS_2021_01/113151111"/>
    <hyperlink ref="F164" r:id="rId11" display="https://podminky.urs.cz/item/CS_URS_2021_01/113201112"/>
    <hyperlink ref="F169" r:id="rId12" display="https://podminky.urs.cz/item/CS_URS_2021_01/113202111"/>
    <hyperlink ref="F174" r:id="rId13" display="https://podminky.urs.cz/item/CS_URS_2021_01/122251104"/>
    <hyperlink ref="F183" r:id="rId14" display="https://podminky.urs.cz/item/CS_URS_2021_01/162751117"/>
    <hyperlink ref="F188" r:id="rId15" display="https://podminky.urs.cz/item/CS_URS_2021_01/162751119"/>
    <hyperlink ref="F193" r:id="rId16" display="https://podminky.urs.cz/item/CS_URS_2021_01/171201231"/>
    <hyperlink ref="F198" r:id="rId17" display="https://podminky.urs.cz/item/CS_URS_2021_01/171251201"/>
    <hyperlink ref="F203" r:id="rId18" display="https://podminky.urs.cz/item/CS_URS_2021_01/181351003"/>
    <hyperlink ref="F211" r:id="rId19" display="https://podminky.urs.cz/item/CS_URS_2021_01/181411131"/>
    <hyperlink ref="F219" r:id="rId20" display="https://podminky.urs.cz/item/CS_URS_2021_01/181951112"/>
    <hyperlink ref="F225" r:id="rId21" display="https://podminky.urs.cz/item/CS_URS_2021_01/348942131"/>
    <hyperlink ref="F234" r:id="rId22" display="https://podminky.urs.cz/item/CS_URS_2021_01/451315111"/>
    <hyperlink ref="F240" r:id="rId23" display="https://podminky.urs.cz/item/CS_URS_2021_01/564761111"/>
    <hyperlink ref="F244" r:id="rId24" display="https://podminky.urs.cz/item/CS_URS_2021_01/564851111"/>
    <hyperlink ref="F248" r:id="rId25" display="https://podminky.urs.cz/item/CS_URS_2021_01/564871111"/>
    <hyperlink ref="F252" r:id="rId26" display="https://podminky.urs.cz/item/CS_URS_2021_01/567122114"/>
    <hyperlink ref="F259" r:id="rId27" display="https://podminky.urs.cz/item/CS_URS_2021_01/573191111"/>
    <hyperlink ref="F264" r:id="rId28" display="https://podminky.urs.cz/item/CS_URS_2021_01/573231106"/>
    <hyperlink ref="F276" r:id="rId29" display="https://podminky.urs.cz/item/CS_URS_2021_01/591211111"/>
    <hyperlink ref="F297" r:id="rId30" display="https://podminky.urs.cz/item/CS_URS_2021_01/594111111"/>
    <hyperlink ref="F305" r:id="rId31" display="https://podminky.urs.cz/item/CS_URS_2021_01/596211110"/>
    <hyperlink ref="F313" r:id="rId32" display="https://podminky.urs.cz/item/CS_URS_2021_01/596811120"/>
    <hyperlink ref="F318" r:id="rId33" display="https://podminky.urs.cz/item/CS_URS_2021_01/599141111"/>
    <hyperlink ref="F324" r:id="rId34" display="https://podminky.urs.cz/item/CS_URS_2021_01/899331111"/>
    <hyperlink ref="F330" r:id="rId35" display="https://podminky.urs.cz/item/CS_URS_2021_01/914431112"/>
    <hyperlink ref="F338" r:id="rId36" display="https://podminky.urs.cz/item/CS_URS_2021_01/916111122"/>
    <hyperlink ref="F346" r:id="rId37" display="https://podminky.urs.cz/item/CS_URS_2021_01/916241213"/>
    <hyperlink ref="F367" r:id="rId38" display="https://podminky.urs.cz/item/CS_URS_2021_01/919735112"/>
    <hyperlink ref="F372" r:id="rId39" display="https://podminky.urs.cz/item/CS_URS_2021_01/919735122"/>
    <hyperlink ref="F377" r:id="rId40" display="https://podminky.urs.cz/item/CS_URS_2021_01/966005111"/>
    <hyperlink ref="F383" r:id="rId41" display="https://podminky.urs.cz/item/CS_URS_2021_01/966006231"/>
    <hyperlink ref="F388" r:id="rId42" display="https://podminky.urs.cz/item/CS_URS_2021_01/979054441"/>
    <hyperlink ref="F393" r:id="rId43" display="https://podminky.urs.cz/item/CS_URS_2021_01/979071121"/>
    <hyperlink ref="F399" r:id="rId44" display="https://podminky.urs.cz/item/CS_URS_2021_01/997013861"/>
    <hyperlink ref="F404" r:id="rId45" display="https://podminky.urs.cz/item/CS_URS_2021_01/997013862"/>
    <hyperlink ref="F409" r:id="rId46" display="https://podminky.urs.cz/item/CS_URS_2021_01/997013873"/>
    <hyperlink ref="F414" r:id="rId47" display="https://podminky.urs.cz/item/CS_URS_2021_01/997013875"/>
    <hyperlink ref="F419" r:id="rId48" display="https://podminky.urs.cz/item/CS_URS_2021_01/997211511"/>
    <hyperlink ref="F445" r:id="rId49" display="https://podminky.urs.cz/item/CS_URS_2021_01/997211519"/>
    <hyperlink ref="F451" r:id="rId50" display="https://podminky.urs.cz/item/CS_URS_2021_01/998223011"/>
    <hyperlink ref="F456" r:id="rId51" display="https://podminky.urs.cz/item/CS_URS_2021_01/711161273"/>
    <hyperlink ref="F463" r:id="rId52" display="https://podminky.urs.cz/item/CS_URS_2021_01/71149117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Podivín - Masarykovo náměstí, I.etapa</v>
      </c>
      <c r="F7" s="143"/>
      <c r="G7" s="143"/>
      <c r="H7" s="143"/>
      <c r="L7" s="21"/>
    </row>
    <row r="8" s="1" customFormat="1" ht="12" customHeight="1">
      <c r="B8" s="21"/>
      <c r="D8" s="143" t="s">
        <v>102</v>
      </c>
      <c r="L8" s="21"/>
    </row>
    <row r="9" s="2" customFormat="1" ht="16.5" customHeight="1">
      <c r="A9" s="39"/>
      <c r="B9" s="45"/>
      <c r="C9" s="39"/>
      <c r="D9" s="39"/>
      <c r="E9" s="144" t="s">
        <v>670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670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20. 12. 2022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ROUND((SUM(BE94:BE544)),  2)</f>
        <v>0</v>
      </c>
      <c r="G35" s="39"/>
      <c r="H35" s="39"/>
      <c r="I35" s="158">
        <v>0.20999999999999999</v>
      </c>
      <c r="J35" s="157">
        <f>ROUND(((SUM(BE94:BE544))*I35),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ROUND((SUM(BF94:BF544)),  2)</f>
        <v>0</v>
      </c>
      <c r="G36" s="39"/>
      <c r="H36" s="39"/>
      <c r="I36" s="158">
        <v>0.14999999999999999</v>
      </c>
      <c r="J36" s="157">
        <f>ROUND(((SUM(BF94:BF544))*I36),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ROUND((SUM(BG94:BG544)),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ROUND((SUM(BH94:BH544)),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ROUND((SUM(BI94:BI544)),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Podivín - Masarykovo náměstí, I.etapa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670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102 - Parkoviště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Podivín</v>
      </c>
      <c r="G56" s="41"/>
      <c r="H56" s="41"/>
      <c r="I56" s="33" t="s">
        <v>23</v>
      </c>
      <c r="J56" s="73" t="str">
        <f>IF(J14="","",J14)</f>
        <v>20. 12. 2022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Podivín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110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671</v>
      </c>
      <c r="E66" s="183"/>
      <c r="F66" s="183"/>
      <c r="G66" s="183"/>
      <c r="H66" s="183"/>
      <c r="I66" s="183"/>
      <c r="J66" s="184">
        <f>J249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112</v>
      </c>
      <c r="E67" s="183"/>
      <c r="F67" s="183"/>
      <c r="G67" s="183"/>
      <c r="H67" s="183"/>
      <c r="I67" s="183"/>
      <c r="J67" s="184">
        <f>J278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113</v>
      </c>
      <c r="E68" s="183"/>
      <c r="F68" s="183"/>
      <c r="G68" s="183"/>
      <c r="H68" s="183"/>
      <c r="I68" s="183"/>
      <c r="J68" s="184">
        <f>J282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114</v>
      </c>
      <c r="E69" s="183"/>
      <c r="F69" s="183"/>
      <c r="G69" s="183"/>
      <c r="H69" s="183"/>
      <c r="I69" s="183"/>
      <c r="J69" s="184">
        <f>J352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115</v>
      </c>
      <c r="E70" s="183"/>
      <c r="F70" s="183"/>
      <c r="G70" s="183"/>
      <c r="H70" s="183"/>
      <c r="I70" s="183"/>
      <c r="J70" s="184">
        <f>J390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116</v>
      </c>
      <c r="E71" s="183"/>
      <c r="F71" s="183"/>
      <c r="G71" s="183"/>
      <c r="H71" s="183"/>
      <c r="I71" s="183"/>
      <c r="J71" s="184">
        <f>J496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117</v>
      </c>
      <c r="E72" s="183"/>
      <c r="F72" s="183"/>
      <c r="G72" s="183"/>
      <c r="H72" s="183"/>
      <c r="I72" s="183"/>
      <c r="J72" s="184">
        <f>J541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120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Podivín - Masarykovo náměstí, I.etapa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102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670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104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SO 102 - Parkoviště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>Podivín</v>
      </c>
      <c r="G88" s="41"/>
      <c r="H88" s="41"/>
      <c r="I88" s="33" t="s">
        <v>23</v>
      </c>
      <c r="J88" s="73" t="str">
        <f>IF(J14="","",J14)</f>
        <v>20. 12. 2022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>město Podivín</v>
      </c>
      <c r="G90" s="41"/>
      <c r="H90" s="41"/>
      <c r="I90" s="33" t="s">
        <v>31</v>
      </c>
      <c r="J90" s="37" t="str">
        <f>E23</f>
        <v>ViaDesigne s.r.o.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IF(E20="","",E20)</f>
        <v>Vyplň údaj</v>
      </c>
      <c r="G91" s="41"/>
      <c r="H91" s="41"/>
      <c r="I91" s="33" t="s">
        <v>34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121</v>
      </c>
      <c r="D93" s="189" t="s">
        <v>57</v>
      </c>
      <c r="E93" s="189" t="s">
        <v>53</v>
      </c>
      <c r="F93" s="189" t="s">
        <v>54</v>
      </c>
      <c r="G93" s="189" t="s">
        <v>122</v>
      </c>
      <c r="H93" s="189" t="s">
        <v>123</v>
      </c>
      <c r="I93" s="189" t="s">
        <v>124</v>
      </c>
      <c r="J93" s="189" t="s">
        <v>107</v>
      </c>
      <c r="K93" s="190" t="s">
        <v>125</v>
      </c>
      <c r="L93" s="191"/>
      <c r="M93" s="93" t="s">
        <v>19</v>
      </c>
      <c r="N93" s="94" t="s">
        <v>42</v>
      </c>
      <c r="O93" s="94" t="s">
        <v>126</v>
      </c>
      <c r="P93" s="94" t="s">
        <v>127</v>
      </c>
      <c r="Q93" s="94" t="s">
        <v>128</v>
      </c>
      <c r="R93" s="94" t="s">
        <v>129</v>
      </c>
      <c r="S93" s="94" t="s">
        <v>130</v>
      </c>
      <c r="T93" s="95" t="s">
        <v>131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132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</f>
        <v>0</v>
      </c>
      <c r="Q94" s="97"/>
      <c r="R94" s="194">
        <f>R95</f>
        <v>2034.8462608</v>
      </c>
      <c r="S94" s="97"/>
      <c r="T94" s="195">
        <f>T95</f>
        <v>1425.1125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108</v>
      </c>
      <c r="BK94" s="196">
        <f>BK95</f>
        <v>0</v>
      </c>
    </row>
    <row r="95" s="12" customFormat="1" ht="25.92" customHeight="1">
      <c r="A95" s="12"/>
      <c r="B95" s="197"/>
      <c r="C95" s="198"/>
      <c r="D95" s="199" t="s">
        <v>71</v>
      </c>
      <c r="E95" s="200" t="s">
        <v>133</v>
      </c>
      <c r="F95" s="200" t="s">
        <v>134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P96+P249+P278+P282+P352+P390+P496+P541</f>
        <v>0</v>
      </c>
      <c r="Q95" s="205"/>
      <c r="R95" s="206">
        <f>R96+R249+R278+R282+R352+R390+R496+R541</f>
        <v>2034.8462608</v>
      </c>
      <c r="S95" s="205"/>
      <c r="T95" s="207">
        <f>T96+T249+T278+T282+T352+T390+T496+T541</f>
        <v>1425.1125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79</v>
      </c>
      <c r="AT95" s="209" t="s">
        <v>71</v>
      </c>
      <c r="AU95" s="209" t="s">
        <v>72</v>
      </c>
      <c r="AY95" s="208" t="s">
        <v>135</v>
      </c>
      <c r="BK95" s="210">
        <f>BK96+BK249+BK278+BK282+BK352+BK390+BK496+BK541</f>
        <v>0</v>
      </c>
    </row>
    <row r="96" s="12" customFormat="1" ht="22.8" customHeight="1">
      <c r="A96" s="12"/>
      <c r="B96" s="197"/>
      <c r="C96" s="198"/>
      <c r="D96" s="199" t="s">
        <v>71</v>
      </c>
      <c r="E96" s="211" t="s">
        <v>79</v>
      </c>
      <c r="F96" s="211" t="s">
        <v>136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SUM(P97:P248)</f>
        <v>0</v>
      </c>
      <c r="Q96" s="205"/>
      <c r="R96" s="206">
        <f>SUM(R97:R248)</f>
        <v>1081.8971799999999</v>
      </c>
      <c r="S96" s="205"/>
      <c r="T96" s="207">
        <f>SUM(T97:T248)</f>
        <v>1424.2974999999999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79</v>
      </c>
      <c r="AT96" s="209" t="s">
        <v>71</v>
      </c>
      <c r="AU96" s="209" t="s">
        <v>79</v>
      </c>
      <c r="AY96" s="208" t="s">
        <v>135</v>
      </c>
      <c r="BK96" s="210">
        <f>SUM(BK97:BK248)</f>
        <v>0</v>
      </c>
    </row>
    <row r="97" s="2" customFormat="1" ht="16.5" customHeight="1">
      <c r="A97" s="39"/>
      <c r="B97" s="40"/>
      <c r="C97" s="213" t="s">
        <v>79</v>
      </c>
      <c r="D97" s="213" t="s">
        <v>137</v>
      </c>
      <c r="E97" s="214" t="s">
        <v>138</v>
      </c>
      <c r="F97" s="215" t="s">
        <v>139</v>
      </c>
      <c r="G97" s="216" t="s">
        <v>140</v>
      </c>
      <c r="H97" s="217">
        <v>21</v>
      </c>
      <c r="I97" s="218"/>
      <c r="J97" s="219">
        <f>ROUND(I97*H97,2)</f>
        <v>0</v>
      </c>
      <c r="K97" s="215" t="s">
        <v>141</v>
      </c>
      <c r="L97" s="45"/>
      <c r="M97" s="220" t="s">
        <v>19</v>
      </c>
      <c r="N97" s="221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0.255</v>
      </c>
      <c r="T97" s="223">
        <f>S97*H97</f>
        <v>5.3550000000000004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142</v>
      </c>
      <c r="AT97" s="224" t="s">
        <v>137</v>
      </c>
      <c r="AU97" s="224" t="s">
        <v>81</v>
      </c>
      <c r="AY97" s="18" t="s">
        <v>135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142</v>
      </c>
      <c r="BM97" s="224" t="s">
        <v>672</v>
      </c>
    </row>
    <row r="98" s="2" customFormat="1">
      <c r="A98" s="39"/>
      <c r="B98" s="40"/>
      <c r="C98" s="41"/>
      <c r="D98" s="226" t="s">
        <v>144</v>
      </c>
      <c r="E98" s="41"/>
      <c r="F98" s="227" t="s">
        <v>145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81</v>
      </c>
    </row>
    <row r="99" s="2" customFormat="1">
      <c r="A99" s="39"/>
      <c r="B99" s="40"/>
      <c r="C99" s="41"/>
      <c r="D99" s="231" t="s">
        <v>146</v>
      </c>
      <c r="E99" s="41"/>
      <c r="F99" s="232" t="s">
        <v>147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81</v>
      </c>
    </row>
    <row r="100" s="2" customFormat="1">
      <c r="A100" s="39"/>
      <c r="B100" s="40"/>
      <c r="C100" s="41"/>
      <c r="D100" s="226" t="s">
        <v>148</v>
      </c>
      <c r="E100" s="41"/>
      <c r="F100" s="233" t="s">
        <v>149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148</v>
      </c>
      <c r="AU100" s="18" t="s">
        <v>81</v>
      </c>
    </row>
    <row r="101" s="13" customFormat="1">
      <c r="A101" s="13"/>
      <c r="B101" s="234"/>
      <c r="C101" s="235"/>
      <c r="D101" s="226" t="s">
        <v>150</v>
      </c>
      <c r="E101" s="236" t="s">
        <v>19</v>
      </c>
      <c r="F101" s="237" t="s">
        <v>673</v>
      </c>
      <c r="G101" s="235"/>
      <c r="H101" s="238">
        <v>21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150</v>
      </c>
      <c r="AU101" s="244" t="s">
        <v>81</v>
      </c>
      <c r="AV101" s="13" t="s">
        <v>81</v>
      </c>
      <c r="AW101" s="13" t="s">
        <v>33</v>
      </c>
      <c r="AX101" s="13" t="s">
        <v>79</v>
      </c>
      <c r="AY101" s="244" t="s">
        <v>135</v>
      </c>
    </row>
    <row r="102" s="2" customFormat="1" ht="16.5" customHeight="1">
      <c r="A102" s="39"/>
      <c r="B102" s="40"/>
      <c r="C102" s="213" t="s">
        <v>81</v>
      </c>
      <c r="D102" s="213" t="s">
        <v>137</v>
      </c>
      <c r="E102" s="214" t="s">
        <v>154</v>
      </c>
      <c r="F102" s="215" t="s">
        <v>155</v>
      </c>
      <c r="G102" s="216" t="s">
        <v>140</v>
      </c>
      <c r="H102" s="217">
        <v>162</v>
      </c>
      <c r="I102" s="218"/>
      <c r="J102" s="219">
        <f>ROUND(I102*H102,2)</f>
        <v>0</v>
      </c>
      <c r="K102" s="215" t="s">
        <v>141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0.26000000000000001</v>
      </c>
      <c r="T102" s="223">
        <f>S102*H102</f>
        <v>42.120000000000005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142</v>
      </c>
      <c r="AT102" s="224" t="s">
        <v>137</v>
      </c>
      <c r="AU102" s="224" t="s">
        <v>81</v>
      </c>
      <c r="AY102" s="18" t="s">
        <v>135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142</v>
      </c>
      <c r="BM102" s="224" t="s">
        <v>674</v>
      </c>
    </row>
    <row r="103" s="2" customFormat="1">
      <c r="A103" s="39"/>
      <c r="B103" s="40"/>
      <c r="C103" s="41"/>
      <c r="D103" s="226" t="s">
        <v>144</v>
      </c>
      <c r="E103" s="41"/>
      <c r="F103" s="227" t="s">
        <v>157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144</v>
      </c>
      <c r="AU103" s="18" t="s">
        <v>81</v>
      </c>
    </row>
    <row r="104" s="2" customFormat="1">
      <c r="A104" s="39"/>
      <c r="B104" s="40"/>
      <c r="C104" s="41"/>
      <c r="D104" s="231" t="s">
        <v>146</v>
      </c>
      <c r="E104" s="41"/>
      <c r="F104" s="232" t="s">
        <v>158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146</v>
      </c>
      <c r="AU104" s="18" t="s">
        <v>81</v>
      </c>
    </row>
    <row r="105" s="2" customFormat="1">
      <c r="A105" s="39"/>
      <c r="B105" s="40"/>
      <c r="C105" s="41"/>
      <c r="D105" s="226" t="s">
        <v>148</v>
      </c>
      <c r="E105" s="41"/>
      <c r="F105" s="233" t="s">
        <v>149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148</v>
      </c>
      <c r="AU105" s="18" t="s">
        <v>81</v>
      </c>
    </row>
    <row r="106" s="13" customFormat="1">
      <c r="A106" s="13"/>
      <c r="B106" s="234"/>
      <c r="C106" s="235"/>
      <c r="D106" s="226" t="s">
        <v>150</v>
      </c>
      <c r="E106" s="236" t="s">
        <v>19</v>
      </c>
      <c r="F106" s="237" t="s">
        <v>675</v>
      </c>
      <c r="G106" s="235"/>
      <c r="H106" s="238">
        <v>55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150</v>
      </c>
      <c r="AU106" s="244" t="s">
        <v>81</v>
      </c>
      <c r="AV106" s="13" t="s">
        <v>81</v>
      </c>
      <c r="AW106" s="13" t="s">
        <v>33</v>
      </c>
      <c r="AX106" s="13" t="s">
        <v>72</v>
      </c>
      <c r="AY106" s="244" t="s">
        <v>135</v>
      </c>
    </row>
    <row r="107" s="13" customFormat="1">
      <c r="A107" s="13"/>
      <c r="B107" s="234"/>
      <c r="C107" s="235"/>
      <c r="D107" s="226" t="s">
        <v>150</v>
      </c>
      <c r="E107" s="236" t="s">
        <v>19</v>
      </c>
      <c r="F107" s="237" t="s">
        <v>676</v>
      </c>
      <c r="G107" s="235"/>
      <c r="H107" s="238">
        <v>107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150</v>
      </c>
      <c r="AU107" s="244" t="s">
        <v>81</v>
      </c>
      <c r="AV107" s="13" t="s">
        <v>81</v>
      </c>
      <c r="AW107" s="13" t="s">
        <v>33</v>
      </c>
      <c r="AX107" s="13" t="s">
        <v>72</v>
      </c>
      <c r="AY107" s="244" t="s">
        <v>135</v>
      </c>
    </row>
    <row r="108" s="14" customFormat="1">
      <c r="A108" s="14"/>
      <c r="B108" s="245"/>
      <c r="C108" s="246"/>
      <c r="D108" s="226" t="s">
        <v>150</v>
      </c>
      <c r="E108" s="247" t="s">
        <v>19</v>
      </c>
      <c r="F108" s="248" t="s">
        <v>153</v>
      </c>
      <c r="G108" s="246"/>
      <c r="H108" s="249">
        <v>162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150</v>
      </c>
      <c r="AU108" s="255" t="s">
        <v>81</v>
      </c>
      <c r="AV108" s="14" t="s">
        <v>142</v>
      </c>
      <c r="AW108" s="14" t="s">
        <v>33</v>
      </c>
      <c r="AX108" s="14" t="s">
        <v>79</v>
      </c>
      <c r="AY108" s="255" t="s">
        <v>135</v>
      </c>
    </row>
    <row r="109" s="2" customFormat="1" ht="16.5" customHeight="1">
      <c r="A109" s="39"/>
      <c r="B109" s="40"/>
      <c r="C109" s="213" t="s">
        <v>160</v>
      </c>
      <c r="D109" s="213" t="s">
        <v>137</v>
      </c>
      <c r="E109" s="214" t="s">
        <v>169</v>
      </c>
      <c r="F109" s="215" t="s">
        <v>170</v>
      </c>
      <c r="G109" s="216" t="s">
        <v>140</v>
      </c>
      <c r="H109" s="217">
        <v>329</v>
      </c>
      <c r="I109" s="218"/>
      <c r="J109" s="219">
        <f>ROUND(I109*H109,2)</f>
        <v>0</v>
      </c>
      <c r="K109" s="215" t="s">
        <v>141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0.22</v>
      </c>
      <c r="T109" s="223">
        <f>S109*H109</f>
        <v>72.379999999999995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142</v>
      </c>
      <c r="AT109" s="224" t="s">
        <v>137</v>
      </c>
      <c r="AU109" s="224" t="s">
        <v>81</v>
      </c>
      <c r="AY109" s="18" t="s">
        <v>135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142</v>
      </c>
      <c r="BM109" s="224" t="s">
        <v>677</v>
      </c>
    </row>
    <row r="110" s="2" customFormat="1">
      <c r="A110" s="39"/>
      <c r="B110" s="40"/>
      <c r="C110" s="41"/>
      <c r="D110" s="226" t="s">
        <v>144</v>
      </c>
      <c r="E110" s="41"/>
      <c r="F110" s="227" t="s">
        <v>172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81</v>
      </c>
    </row>
    <row r="111" s="2" customFormat="1">
      <c r="A111" s="39"/>
      <c r="B111" s="40"/>
      <c r="C111" s="41"/>
      <c r="D111" s="231" t="s">
        <v>146</v>
      </c>
      <c r="E111" s="41"/>
      <c r="F111" s="232" t="s">
        <v>173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81</v>
      </c>
    </row>
    <row r="112" s="2" customFormat="1">
      <c r="A112" s="39"/>
      <c r="B112" s="40"/>
      <c r="C112" s="41"/>
      <c r="D112" s="226" t="s">
        <v>148</v>
      </c>
      <c r="E112" s="41"/>
      <c r="F112" s="233" t="s">
        <v>174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148</v>
      </c>
      <c r="AU112" s="18" t="s">
        <v>81</v>
      </c>
    </row>
    <row r="113" s="13" customFormat="1">
      <c r="A113" s="13"/>
      <c r="B113" s="234"/>
      <c r="C113" s="235"/>
      <c r="D113" s="226" t="s">
        <v>150</v>
      </c>
      <c r="E113" s="236" t="s">
        <v>19</v>
      </c>
      <c r="F113" s="237" t="s">
        <v>678</v>
      </c>
      <c r="G113" s="235"/>
      <c r="H113" s="238">
        <v>329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150</v>
      </c>
      <c r="AU113" s="244" t="s">
        <v>81</v>
      </c>
      <c r="AV113" s="13" t="s">
        <v>81</v>
      </c>
      <c r="AW113" s="13" t="s">
        <v>33</v>
      </c>
      <c r="AX113" s="13" t="s">
        <v>79</v>
      </c>
      <c r="AY113" s="244" t="s">
        <v>135</v>
      </c>
    </row>
    <row r="114" s="2" customFormat="1" ht="16.5" customHeight="1">
      <c r="A114" s="39"/>
      <c r="B114" s="40"/>
      <c r="C114" s="213" t="s">
        <v>142</v>
      </c>
      <c r="D114" s="213" t="s">
        <v>137</v>
      </c>
      <c r="E114" s="214" t="s">
        <v>177</v>
      </c>
      <c r="F114" s="215" t="s">
        <v>178</v>
      </c>
      <c r="G114" s="216" t="s">
        <v>140</v>
      </c>
      <c r="H114" s="217">
        <v>125</v>
      </c>
      <c r="I114" s="218"/>
      <c r="J114" s="219">
        <f>ROUND(I114*H114,2)</f>
        <v>0</v>
      </c>
      <c r="K114" s="215" t="s">
        <v>141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0.28999999999999998</v>
      </c>
      <c r="T114" s="223">
        <f>S114*H114</f>
        <v>36.25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142</v>
      </c>
      <c r="AT114" s="224" t="s">
        <v>137</v>
      </c>
      <c r="AU114" s="224" t="s">
        <v>81</v>
      </c>
      <c r="AY114" s="18" t="s">
        <v>135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142</v>
      </c>
      <c r="BM114" s="224" t="s">
        <v>679</v>
      </c>
    </row>
    <row r="115" s="2" customFormat="1">
      <c r="A115" s="39"/>
      <c r="B115" s="40"/>
      <c r="C115" s="41"/>
      <c r="D115" s="226" t="s">
        <v>144</v>
      </c>
      <c r="E115" s="41"/>
      <c r="F115" s="227" t="s">
        <v>180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81</v>
      </c>
    </row>
    <row r="116" s="2" customFormat="1">
      <c r="A116" s="39"/>
      <c r="B116" s="40"/>
      <c r="C116" s="41"/>
      <c r="D116" s="231" t="s">
        <v>146</v>
      </c>
      <c r="E116" s="41"/>
      <c r="F116" s="232" t="s">
        <v>181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146</v>
      </c>
      <c r="AU116" s="18" t="s">
        <v>81</v>
      </c>
    </row>
    <row r="117" s="2" customFormat="1">
      <c r="A117" s="39"/>
      <c r="B117" s="40"/>
      <c r="C117" s="41"/>
      <c r="D117" s="226" t="s">
        <v>148</v>
      </c>
      <c r="E117" s="41"/>
      <c r="F117" s="233" t="s">
        <v>174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148</v>
      </c>
      <c r="AU117" s="18" t="s">
        <v>81</v>
      </c>
    </row>
    <row r="118" s="13" customFormat="1">
      <c r="A118" s="13"/>
      <c r="B118" s="234"/>
      <c r="C118" s="235"/>
      <c r="D118" s="226" t="s">
        <v>150</v>
      </c>
      <c r="E118" s="236" t="s">
        <v>19</v>
      </c>
      <c r="F118" s="237" t="s">
        <v>680</v>
      </c>
      <c r="G118" s="235"/>
      <c r="H118" s="238">
        <v>125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150</v>
      </c>
      <c r="AU118" s="244" t="s">
        <v>81</v>
      </c>
      <c r="AV118" s="13" t="s">
        <v>81</v>
      </c>
      <c r="AW118" s="13" t="s">
        <v>33</v>
      </c>
      <c r="AX118" s="13" t="s">
        <v>79</v>
      </c>
      <c r="AY118" s="244" t="s">
        <v>135</v>
      </c>
    </row>
    <row r="119" s="2" customFormat="1" ht="16.5" customHeight="1">
      <c r="A119" s="39"/>
      <c r="B119" s="40"/>
      <c r="C119" s="213" t="s">
        <v>176</v>
      </c>
      <c r="D119" s="213" t="s">
        <v>137</v>
      </c>
      <c r="E119" s="214" t="s">
        <v>681</v>
      </c>
      <c r="F119" s="215" t="s">
        <v>682</v>
      </c>
      <c r="G119" s="216" t="s">
        <v>140</v>
      </c>
      <c r="H119" s="217">
        <v>128</v>
      </c>
      <c r="I119" s="218"/>
      <c r="J119" s="219">
        <f>ROUND(I119*H119,2)</f>
        <v>0</v>
      </c>
      <c r="K119" s="215" t="s">
        <v>141</v>
      </c>
      <c r="L119" s="45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0.57999999999999996</v>
      </c>
      <c r="T119" s="223">
        <f>S119*H119</f>
        <v>74.239999999999995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142</v>
      </c>
      <c r="AT119" s="224" t="s">
        <v>137</v>
      </c>
      <c r="AU119" s="224" t="s">
        <v>81</v>
      </c>
      <c r="AY119" s="18" t="s">
        <v>135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142</v>
      </c>
      <c r="BM119" s="224" t="s">
        <v>683</v>
      </c>
    </row>
    <row r="120" s="2" customFormat="1">
      <c r="A120" s="39"/>
      <c r="B120" s="40"/>
      <c r="C120" s="41"/>
      <c r="D120" s="226" t="s">
        <v>144</v>
      </c>
      <c r="E120" s="41"/>
      <c r="F120" s="227" t="s">
        <v>684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81</v>
      </c>
    </row>
    <row r="121" s="2" customFormat="1">
      <c r="A121" s="39"/>
      <c r="B121" s="40"/>
      <c r="C121" s="41"/>
      <c r="D121" s="231" t="s">
        <v>146</v>
      </c>
      <c r="E121" s="41"/>
      <c r="F121" s="232" t="s">
        <v>685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81</v>
      </c>
    </row>
    <row r="122" s="2" customFormat="1">
      <c r="A122" s="39"/>
      <c r="B122" s="40"/>
      <c r="C122" s="41"/>
      <c r="D122" s="226" t="s">
        <v>148</v>
      </c>
      <c r="E122" s="41"/>
      <c r="F122" s="233" t="s">
        <v>174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148</v>
      </c>
      <c r="AU122" s="18" t="s">
        <v>81</v>
      </c>
    </row>
    <row r="123" s="13" customFormat="1">
      <c r="A123" s="13"/>
      <c r="B123" s="234"/>
      <c r="C123" s="235"/>
      <c r="D123" s="226" t="s">
        <v>150</v>
      </c>
      <c r="E123" s="236" t="s">
        <v>19</v>
      </c>
      <c r="F123" s="237" t="s">
        <v>686</v>
      </c>
      <c r="G123" s="235"/>
      <c r="H123" s="238">
        <v>128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150</v>
      </c>
      <c r="AU123" s="244" t="s">
        <v>81</v>
      </c>
      <c r="AV123" s="13" t="s">
        <v>81</v>
      </c>
      <c r="AW123" s="13" t="s">
        <v>33</v>
      </c>
      <c r="AX123" s="13" t="s">
        <v>79</v>
      </c>
      <c r="AY123" s="244" t="s">
        <v>135</v>
      </c>
    </row>
    <row r="124" s="2" customFormat="1" ht="16.5" customHeight="1">
      <c r="A124" s="39"/>
      <c r="B124" s="40"/>
      <c r="C124" s="213" t="s">
        <v>185</v>
      </c>
      <c r="D124" s="213" t="s">
        <v>137</v>
      </c>
      <c r="E124" s="214" t="s">
        <v>687</v>
      </c>
      <c r="F124" s="215" t="s">
        <v>688</v>
      </c>
      <c r="G124" s="216" t="s">
        <v>140</v>
      </c>
      <c r="H124" s="217">
        <v>1132</v>
      </c>
      <c r="I124" s="218"/>
      <c r="J124" s="219">
        <f>ROUND(I124*H124,2)</f>
        <v>0</v>
      </c>
      <c r="K124" s="215" t="s">
        <v>141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0.75</v>
      </c>
      <c r="T124" s="223">
        <f>S124*H124</f>
        <v>849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142</v>
      </c>
      <c r="AT124" s="224" t="s">
        <v>137</v>
      </c>
      <c r="AU124" s="224" t="s">
        <v>81</v>
      </c>
      <c r="AY124" s="18" t="s">
        <v>135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142</v>
      </c>
      <c r="BM124" s="224" t="s">
        <v>689</v>
      </c>
    </row>
    <row r="125" s="2" customFormat="1">
      <c r="A125" s="39"/>
      <c r="B125" s="40"/>
      <c r="C125" s="41"/>
      <c r="D125" s="226" t="s">
        <v>144</v>
      </c>
      <c r="E125" s="41"/>
      <c r="F125" s="227" t="s">
        <v>690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81</v>
      </c>
    </row>
    <row r="126" s="2" customFormat="1">
      <c r="A126" s="39"/>
      <c r="B126" s="40"/>
      <c r="C126" s="41"/>
      <c r="D126" s="231" t="s">
        <v>146</v>
      </c>
      <c r="E126" s="41"/>
      <c r="F126" s="232" t="s">
        <v>691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81</v>
      </c>
    </row>
    <row r="127" s="2" customFormat="1">
      <c r="A127" s="39"/>
      <c r="B127" s="40"/>
      <c r="C127" s="41"/>
      <c r="D127" s="226" t="s">
        <v>148</v>
      </c>
      <c r="E127" s="41"/>
      <c r="F127" s="233" t="s">
        <v>174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148</v>
      </c>
      <c r="AU127" s="18" t="s">
        <v>81</v>
      </c>
    </row>
    <row r="128" s="13" customFormat="1">
      <c r="A128" s="13"/>
      <c r="B128" s="234"/>
      <c r="C128" s="235"/>
      <c r="D128" s="226" t="s">
        <v>150</v>
      </c>
      <c r="E128" s="236" t="s">
        <v>19</v>
      </c>
      <c r="F128" s="237" t="s">
        <v>692</v>
      </c>
      <c r="G128" s="235"/>
      <c r="H128" s="238">
        <v>1045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150</v>
      </c>
      <c r="AU128" s="244" t="s">
        <v>81</v>
      </c>
      <c r="AV128" s="13" t="s">
        <v>81</v>
      </c>
      <c r="AW128" s="13" t="s">
        <v>33</v>
      </c>
      <c r="AX128" s="13" t="s">
        <v>72</v>
      </c>
      <c r="AY128" s="244" t="s">
        <v>135</v>
      </c>
    </row>
    <row r="129" s="13" customFormat="1">
      <c r="A129" s="13"/>
      <c r="B129" s="234"/>
      <c r="C129" s="235"/>
      <c r="D129" s="226" t="s">
        <v>150</v>
      </c>
      <c r="E129" s="236" t="s">
        <v>19</v>
      </c>
      <c r="F129" s="237" t="s">
        <v>693</v>
      </c>
      <c r="G129" s="235"/>
      <c r="H129" s="238">
        <v>55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150</v>
      </c>
      <c r="AU129" s="244" t="s">
        <v>81</v>
      </c>
      <c r="AV129" s="13" t="s">
        <v>81</v>
      </c>
      <c r="AW129" s="13" t="s">
        <v>33</v>
      </c>
      <c r="AX129" s="13" t="s">
        <v>72</v>
      </c>
      <c r="AY129" s="244" t="s">
        <v>135</v>
      </c>
    </row>
    <row r="130" s="13" customFormat="1">
      <c r="A130" s="13"/>
      <c r="B130" s="234"/>
      <c r="C130" s="235"/>
      <c r="D130" s="226" t="s">
        <v>150</v>
      </c>
      <c r="E130" s="236" t="s">
        <v>19</v>
      </c>
      <c r="F130" s="237" t="s">
        <v>694</v>
      </c>
      <c r="G130" s="235"/>
      <c r="H130" s="238">
        <v>32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150</v>
      </c>
      <c r="AU130" s="244" t="s">
        <v>81</v>
      </c>
      <c r="AV130" s="13" t="s">
        <v>81</v>
      </c>
      <c r="AW130" s="13" t="s">
        <v>33</v>
      </c>
      <c r="AX130" s="13" t="s">
        <v>72</v>
      </c>
      <c r="AY130" s="244" t="s">
        <v>135</v>
      </c>
    </row>
    <row r="131" s="14" customFormat="1">
      <c r="A131" s="14"/>
      <c r="B131" s="245"/>
      <c r="C131" s="246"/>
      <c r="D131" s="226" t="s">
        <v>150</v>
      </c>
      <c r="E131" s="247" t="s">
        <v>19</v>
      </c>
      <c r="F131" s="248" t="s">
        <v>153</v>
      </c>
      <c r="G131" s="246"/>
      <c r="H131" s="249">
        <v>1132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150</v>
      </c>
      <c r="AU131" s="255" t="s">
        <v>81</v>
      </c>
      <c r="AV131" s="14" t="s">
        <v>142</v>
      </c>
      <c r="AW131" s="14" t="s">
        <v>33</v>
      </c>
      <c r="AX131" s="14" t="s">
        <v>79</v>
      </c>
      <c r="AY131" s="255" t="s">
        <v>135</v>
      </c>
    </row>
    <row r="132" s="2" customFormat="1" ht="16.5" customHeight="1">
      <c r="A132" s="39"/>
      <c r="B132" s="40"/>
      <c r="C132" s="213" t="s">
        <v>192</v>
      </c>
      <c r="D132" s="213" t="s">
        <v>137</v>
      </c>
      <c r="E132" s="214" t="s">
        <v>695</v>
      </c>
      <c r="F132" s="215" t="s">
        <v>696</v>
      </c>
      <c r="G132" s="216" t="s">
        <v>140</v>
      </c>
      <c r="H132" s="217">
        <v>997</v>
      </c>
      <c r="I132" s="218"/>
      <c r="J132" s="219">
        <f>ROUND(I132*H132,2)</f>
        <v>0</v>
      </c>
      <c r="K132" s="215" t="s">
        <v>141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0.17000000000000001</v>
      </c>
      <c r="T132" s="223">
        <f>S132*H132</f>
        <v>169.49000000000001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142</v>
      </c>
      <c r="AT132" s="224" t="s">
        <v>137</v>
      </c>
      <c r="AU132" s="224" t="s">
        <v>81</v>
      </c>
      <c r="AY132" s="18" t="s">
        <v>135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142</v>
      </c>
      <c r="BM132" s="224" t="s">
        <v>697</v>
      </c>
    </row>
    <row r="133" s="2" customFormat="1">
      <c r="A133" s="39"/>
      <c r="B133" s="40"/>
      <c r="C133" s="41"/>
      <c r="D133" s="226" t="s">
        <v>144</v>
      </c>
      <c r="E133" s="41"/>
      <c r="F133" s="227" t="s">
        <v>698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81</v>
      </c>
    </row>
    <row r="134" s="2" customFormat="1">
      <c r="A134" s="39"/>
      <c r="B134" s="40"/>
      <c r="C134" s="41"/>
      <c r="D134" s="231" t="s">
        <v>146</v>
      </c>
      <c r="E134" s="41"/>
      <c r="F134" s="232" t="s">
        <v>699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81</v>
      </c>
    </row>
    <row r="135" s="2" customFormat="1">
      <c r="A135" s="39"/>
      <c r="B135" s="40"/>
      <c r="C135" s="41"/>
      <c r="D135" s="226" t="s">
        <v>148</v>
      </c>
      <c r="E135" s="41"/>
      <c r="F135" s="233" t="s">
        <v>174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148</v>
      </c>
      <c r="AU135" s="18" t="s">
        <v>81</v>
      </c>
    </row>
    <row r="136" s="13" customFormat="1">
      <c r="A136" s="13"/>
      <c r="B136" s="234"/>
      <c r="C136" s="235"/>
      <c r="D136" s="226" t="s">
        <v>150</v>
      </c>
      <c r="E136" s="236" t="s">
        <v>19</v>
      </c>
      <c r="F136" s="237" t="s">
        <v>700</v>
      </c>
      <c r="G136" s="235"/>
      <c r="H136" s="238">
        <v>21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150</v>
      </c>
      <c r="AU136" s="244" t="s">
        <v>81</v>
      </c>
      <c r="AV136" s="13" t="s">
        <v>81</v>
      </c>
      <c r="AW136" s="13" t="s">
        <v>33</v>
      </c>
      <c r="AX136" s="13" t="s">
        <v>72</v>
      </c>
      <c r="AY136" s="244" t="s">
        <v>135</v>
      </c>
    </row>
    <row r="137" s="13" customFormat="1">
      <c r="A137" s="13"/>
      <c r="B137" s="234"/>
      <c r="C137" s="235"/>
      <c r="D137" s="226" t="s">
        <v>150</v>
      </c>
      <c r="E137" s="236" t="s">
        <v>19</v>
      </c>
      <c r="F137" s="237" t="s">
        <v>701</v>
      </c>
      <c r="G137" s="235"/>
      <c r="H137" s="238">
        <v>75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150</v>
      </c>
      <c r="AU137" s="244" t="s">
        <v>81</v>
      </c>
      <c r="AV137" s="13" t="s">
        <v>81</v>
      </c>
      <c r="AW137" s="13" t="s">
        <v>33</v>
      </c>
      <c r="AX137" s="13" t="s">
        <v>72</v>
      </c>
      <c r="AY137" s="244" t="s">
        <v>135</v>
      </c>
    </row>
    <row r="138" s="13" customFormat="1">
      <c r="A138" s="13"/>
      <c r="B138" s="234"/>
      <c r="C138" s="235"/>
      <c r="D138" s="226" t="s">
        <v>150</v>
      </c>
      <c r="E138" s="236" t="s">
        <v>19</v>
      </c>
      <c r="F138" s="237" t="s">
        <v>702</v>
      </c>
      <c r="G138" s="235"/>
      <c r="H138" s="238">
        <v>901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150</v>
      </c>
      <c r="AU138" s="244" t="s">
        <v>81</v>
      </c>
      <c r="AV138" s="13" t="s">
        <v>81</v>
      </c>
      <c r="AW138" s="13" t="s">
        <v>33</v>
      </c>
      <c r="AX138" s="13" t="s">
        <v>72</v>
      </c>
      <c r="AY138" s="244" t="s">
        <v>135</v>
      </c>
    </row>
    <row r="139" s="14" customFormat="1">
      <c r="A139" s="14"/>
      <c r="B139" s="245"/>
      <c r="C139" s="246"/>
      <c r="D139" s="226" t="s">
        <v>150</v>
      </c>
      <c r="E139" s="247" t="s">
        <v>19</v>
      </c>
      <c r="F139" s="248" t="s">
        <v>153</v>
      </c>
      <c r="G139" s="246"/>
      <c r="H139" s="249">
        <v>997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150</v>
      </c>
      <c r="AU139" s="255" t="s">
        <v>81</v>
      </c>
      <c r="AV139" s="14" t="s">
        <v>142</v>
      </c>
      <c r="AW139" s="14" t="s">
        <v>33</v>
      </c>
      <c r="AX139" s="14" t="s">
        <v>79</v>
      </c>
      <c r="AY139" s="255" t="s">
        <v>135</v>
      </c>
    </row>
    <row r="140" s="2" customFormat="1" ht="16.5" customHeight="1">
      <c r="A140" s="39"/>
      <c r="B140" s="40"/>
      <c r="C140" s="213" t="s">
        <v>201</v>
      </c>
      <c r="D140" s="213" t="s">
        <v>137</v>
      </c>
      <c r="E140" s="214" t="s">
        <v>226</v>
      </c>
      <c r="F140" s="215" t="s">
        <v>227</v>
      </c>
      <c r="G140" s="216" t="s">
        <v>228</v>
      </c>
      <c r="H140" s="217">
        <v>21.5</v>
      </c>
      <c r="I140" s="218"/>
      <c r="J140" s="219">
        <f>ROUND(I140*H140,2)</f>
        <v>0</v>
      </c>
      <c r="K140" s="215" t="s">
        <v>141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0.28999999999999998</v>
      </c>
      <c r="T140" s="223">
        <f>S140*H140</f>
        <v>6.2349999999999994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142</v>
      </c>
      <c r="AT140" s="224" t="s">
        <v>137</v>
      </c>
      <c r="AU140" s="224" t="s">
        <v>81</v>
      </c>
      <c r="AY140" s="18" t="s">
        <v>135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142</v>
      </c>
      <c r="BM140" s="224" t="s">
        <v>703</v>
      </c>
    </row>
    <row r="141" s="2" customFormat="1">
      <c r="A141" s="39"/>
      <c r="B141" s="40"/>
      <c r="C141" s="41"/>
      <c r="D141" s="226" t="s">
        <v>144</v>
      </c>
      <c r="E141" s="41"/>
      <c r="F141" s="227" t="s">
        <v>230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81</v>
      </c>
    </row>
    <row r="142" s="2" customFormat="1">
      <c r="A142" s="39"/>
      <c r="B142" s="40"/>
      <c r="C142" s="41"/>
      <c r="D142" s="231" t="s">
        <v>146</v>
      </c>
      <c r="E142" s="41"/>
      <c r="F142" s="232" t="s">
        <v>231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81</v>
      </c>
    </row>
    <row r="143" s="2" customFormat="1">
      <c r="A143" s="39"/>
      <c r="B143" s="40"/>
      <c r="C143" s="41"/>
      <c r="D143" s="226" t="s">
        <v>148</v>
      </c>
      <c r="E143" s="41"/>
      <c r="F143" s="233" t="s">
        <v>232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148</v>
      </c>
      <c r="AU143" s="18" t="s">
        <v>81</v>
      </c>
    </row>
    <row r="144" s="13" customFormat="1">
      <c r="A144" s="13"/>
      <c r="B144" s="234"/>
      <c r="C144" s="235"/>
      <c r="D144" s="226" t="s">
        <v>150</v>
      </c>
      <c r="E144" s="236" t="s">
        <v>19</v>
      </c>
      <c r="F144" s="237" t="s">
        <v>704</v>
      </c>
      <c r="G144" s="235"/>
      <c r="H144" s="238">
        <v>21.5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150</v>
      </c>
      <c r="AU144" s="244" t="s">
        <v>81</v>
      </c>
      <c r="AV144" s="13" t="s">
        <v>81</v>
      </c>
      <c r="AW144" s="13" t="s">
        <v>33</v>
      </c>
      <c r="AX144" s="13" t="s">
        <v>79</v>
      </c>
      <c r="AY144" s="244" t="s">
        <v>135</v>
      </c>
    </row>
    <row r="145" s="2" customFormat="1" ht="16.5" customHeight="1">
      <c r="A145" s="39"/>
      <c r="B145" s="40"/>
      <c r="C145" s="213" t="s">
        <v>210</v>
      </c>
      <c r="D145" s="213" t="s">
        <v>137</v>
      </c>
      <c r="E145" s="214" t="s">
        <v>235</v>
      </c>
      <c r="F145" s="215" t="s">
        <v>236</v>
      </c>
      <c r="G145" s="216" t="s">
        <v>228</v>
      </c>
      <c r="H145" s="217">
        <v>825.5</v>
      </c>
      <c r="I145" s="218"/>
      <c r="J145" s="219">
        <f>ROUND(I145*H145,2)</f>
        <v>0</v>
      </c>
      <c r="K145" s="215" t="s">
        <v>141</v>
      </c>
      <c r="L145" s="45"/>
      <c r="M145" s="220" t="s">
        <v>19</v>
      </c>
      <c r="N145" s="221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0.20499999999999999</v>
      </c>
      <c r="T145" s="223">
        <f>S145*H145</f>
        <v>169.22749999999999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142</v>
      </c>
      <c r="AT145" s="224" t="s">
        <v>137</v>
      </c>
      <c r="AU145" s="224" t="s">
        <v>81</v>
      </c>
      <c r="AY145" s="18" t="s">
        <v>135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142</v>
      </c>
      <c r="BM145" s="224" t="s">
        <v>705</v>
      </c>
    </row>
    <row r="146" s="2" customFormat="1">
      <c r="A146" s="39"/>
      <c r="B146" s="40"/>
      <c r="C146" s="41"/>
      <c r="D146" s="226" t="s">
        <v>144</v>
      </c>
      <c r="E146" s="41"/>
      <c r="F146" s="227" t="s">
        <v>238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144</v>
      </c>
      <c r="AU146" s="18" t="s">
        <v>81</v>
      </c>
    </row>
    <row r="147" s="2" customFormat="1">
      <c r="A147" s="39"/>
      <c r="B147" s="40"/>
      <c r="C147" s="41"/>
      <c r="D147" s="231" t="s">
        <v>146</v>
      </c>
      <c r="E147" s="41"/>
      <c r="F147" s="232" t="s">
        <v>239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81</v>
      </c>
    </row>
    <row r="148" s="2" customFormat="1">
      <c r="A148" s="39"/>
      <c r="B148" s="40"/>
      <c r="C148" s="41"/>
      <c r="D148" s="226" t="s">
        <v>148</v>
      </c>
      <c r="E148" s="41"/>
      <c r="F148" s="233" t="s">
        <v>232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148</v>
      </c>
      <c r="AU148" s="18" t="s">
        <v>81</v>
      </c>
    </row>
    <row r="149" s="13" customFormat="1">
      <c r="A149" s="13"/>
      <c r="B149" s="234"/>
      <c r="C149" s="235"/>
      <c r="D149" s="226" t="s">
        <v>150</v>
      </c>
      <c r="E149" s="236" t="s">
        <v>19</v>
      </c>
      <c r="F149" s="237" t="s">
        <v>706</v>
      </c>
      <c r="G149" s="235"/>
      <c r="H149" s="238">
        <v>575.5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150</v>
      </c>
      <c r="AU149" s="244" t="s">
        <v>81</v>
      </c>
      <c r="AV149" s="13" t="s">
        <v>81</v>
      </c>
      <c r="AW149" s="13" t="s">
        <v>33</v>
      </c>
      <c r="AX149" s="13" t="s">
        <v>72</v>
      </c>
      <c r="AY149" s="244" t="s">
        <v>135</v>
      </c>
    </row>
    <row r="150" s="13" customFormat="1">
      <c r="A150" s="13"/>
      <c r="B150" s="234"/>
      <c r="C150" s="235"/>
      <c r="D150" s="226" t="s">
        <v>150</v>
      </c>
      <c r="E150" s="236" t="s">
        <v>19</v>
      </c>
      <c r="F150" s="237" t="s">
        <v>707</v>
      </c>
      <c r="G150" s="235"/>
      <c r="H150" s="238">
        <v>250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150</v>
      </c>
      <c r="AU150" s="244" t="s">
        <v>81</v>
      </c>
      <c r="AV150" s="13" t="s">
        <v>81</v>
      </c>
      <c r="AW150" s="13" t="s">
        <v>33</v>
      </c>
      <c r="AX150" s="13" t="s">
        <v>72</v>
      </c>
      <c r="AY150" s="244" t="s">
        <v>135</v>
      </c>
    </row>
    <row r="151" s="14" customFormat="1">
      <c r="A151" s="14"/>
      <c r="B151" s="245"/>
      <c r="C151" s="246"/>
      <c r="D151" s="226" t="s">
        <v>150</v>
      </c>
      <c r="E151" s="247" t="s">
        <v>19</v>
      </c>
      <c r="F151" s="248" t="s">
        <v>153</v>
      </c>
      <c r="G151" s="246"/>
      <c r="H151" s="249">
        <v>825.5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150</v>
      </c>
      <c r="AU151" s="255" t="s">
        <v>81</v>
      </c>
      <c r="AV151" s="14" t="s">
        <v>142</v>
      </c>
      <c r="AW151" s="14" t="s">
        <v>33</v>
      </c>
      <c r="AX151" s="14" t="s">
        <v>79</v>
      </c>
      <c r="AY151" s="255" t="s">
        <v>135</v>
      </c>
    </row>
    <row r="152" s="2" customFormat="1" ht="21.75" customHeight="1">
      <c r="A152" s="39"/>
      <c r="B152" s="40"/>
      <c r="C152" s="213" t="s">
        <v>217</v>
      </c>
      <c r="D152" s="213" t="s">
        <v>137</v>
      </c>
      <c r="E152" s="214" t="s">
        <v>708</v>
      </c>
      <c r="F152" s="215" t="s">
        <v>709</v>
      </c>
      <c r="G152" s="216" t="s">
        <v>244</v>
      </c>
      <c r="H152" s="217">
        <v>830.29999999999995</v>
      </c>
      <c r="I152" s="218"/>
      <c r="J152" s="219">
        <f>ROUND(I152*H152,2)</f>
        <v>0</v>
      </c>
      <c r="K152" s="215" t="s">
        <v>141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142</v>
      </c>
      <c r="AT152" s="224" t="s">
        <v>137</v>
      </c>
      <c r="AU152" s="224" t="s">
        <v>81</v>
      </c>
      <c r="AY152" s="18" t="s">
        <v>135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142</v>
      </c>
      <c r="BM152" s="224" t="s">
        <v>710</v>
      </c>
    </row>
    <row r="153" s="2" customFormat="1">
      <c r="A153" s="39"/>
      <c r="B153" s="40"/>
      <c r="C153" s="41"/>
      <c r="D153" s="226" t="s">
        <v>144</v>
      </c>
      <c r="E153" s="41"/>
      <c r="F153" s="227" t="s">
        <v>711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81</v>
      </c>
    </row>
    <row r="154" s="2" customFormat="1">
      <c r="A154" s="39"/>
      <c r="B154" s="40"/>
      <c r="C154" s="41"/>
      <c r="D154" s="231" t="s">
        <v>146</v>
      </c>
      <c r="E154" s="41"/>
      <c r="F154" s="232" t="s">
        <v>712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81</v>
      </c>
    </row>
    <row r="155" s="2" customFormat="1">
      <c r="A155" s="39"/>
      <c r="B155" s="40"/>
      <c r="C155" s="41"/>
      <c r="D155" s="226" t="s">
        <v>148</v>
      </c>
      <c r="E155" s="41"/>
      <c r="F155" s="233" t="s">
        <v>248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148</v>
      </c>
      <c r="AU155" s="18" t="s">
        <v>81</v>
      </c>
    </row>
    <row r="156" s="13" customFormat="1">
      <c r="A156" s="13"/>
      <c r="B156" s="234"/>
      <c r="C156" s="235"/>
      <c r="D156" s="226" t="s">
        <v>150</v>
      </c>
      <c r="E156" s="236" t="s">
        <v>19</v>
      </c>
      <c r="F156" s="237" t="s">
        <v>713</v>
      </c>
      <c r="G156" s="235"/>
      <c r="H156" s="238">
        <v>41.049999999999997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150</v>
      </c>
      <c r="AU156" s="244" t="s">
        <v>81</v>
      </c>
      <c r="AV156" s="13" t="s">
        <v>81</v>
      </c>
      <c r="AW156" s="13" t="s">
        <v>33</v>
      </c>
      <c r="AX156" s="13" t="s">
        <v>72</v>
      </c>
      <c r="AY156" s="244" t="s">
        <v>135</v>
      </c>
    </row>
    <row r="157" s="13" customFormat="1">
      <c r="A157" s="13"/>
      <c r="B157" s="234"/>
      <c r="C157" s="235"/>
      <c r="D157" s="226" t="s">
        <v>150</v>
      </c>
      <c r="E157" s="236" t="s">
        <v>19</v>
      </c>
      <c r="F157" s="237" t="s">
        <v>714</v>
      </c>
      <c r="G157" s="235"/>
      <c r="H157" s="238">
        <v>414.05000000000001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150</v>
      </c>
      <c r="AU157" s="244" t="s">
        <v>81</v>
      </c>
      <c r="AV157" s="13" t="s">
        <v>81</v>
      </c>
      <c r="AW157" s="13" t="s">
        <v>33</v>
      </c>
      <c r="AX157" s="13" t="s">
        <v>72</v>
      </c>
      <c r="AY157" s="244" t="s">
        <v>135</v>
      </c>
    </row>
    <row r="158" s="13" customFormat="1">
      <c r="A158" s="13"/>
      <c r="B158" s="234"/>
      <c r="C158" s="235"/>
      <c r="D158" s="226" t="s">
        <v>150</v>
      </c>
      <c r="E158" s="236" t="s">
        <v>19</v>
      </c>
      <c r="F158" s="237" t="s">
        <v>715</v>
      </c>
      <c r="G158" s="235"/>
      <c r="H158" s="238">
        <v>375.19999999999999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150</v>
      </c>
      <c r="AU158" s="244" t="s">
        <v>81</v>
      </c>
      <c r="AV158" s="13" t="s">
        <v>81</v>
      </c>
      <c r="AW158" s="13" t="s">
        <v>33</v>
      </c>
      <c r="AX158" s="13" t="s">
        <v>72</v>
      </c>
      <c r="AY158" s="244" t="s">
        <v>135</v>
      </c>
    </row>
    <row r="159" s="14" customFormat="1">
      <c r="A159" s="14"/>
      <c r="B159" s="245"/>
      <c r="C159" s="246"/>
      <c r="D159" s="226" t="s">
        <v>150</v>
      </c>
      <c r="E159" s="247" t="s">
        <v>19</v>
      </c>
      <c r="F159" s="248" t="s">
        <v>153</v>
      </c>
      <c r="G159" s="246"/>
      <c r="H159" s="249">
        <v>830.29999999999995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150</v>
      </c>
      <c r="AU159" s="255" t="s">
        <v>81</v>
      </c>
      <c r="AV159" s="14" t="s">
        <v>142</v>
      </c>
      <c r="AW159" s="14" t="s">
        <v>33</v>
      </c>
      <c r="AX159" s="14" t="s">
        <v>79</v>
      </c>
      <c r="AY159" s="255" t="s">
        <v>135</v>
      </c>
    </row>
    <row r="160" s="2" customFormat="1" ht="16.5" customHeight="1">
      <c r="A160" s="39"/>
      <c r="B160" s="40"/>
      <c r="C160" s="213" t="s">
        <v>225</v>
      </c>
      <c r="D160" s="213" t="s">
        <v>137</v>
      </c>
      <c r="E160" s="214" t="s">
        <v>716</v>
      </c>
      <c r="F160" s="215" t="s">
        <v>717</v>
      </c>
      <c r="G160" s="216" t="s">
        <v>244</v>
      </c>
      <c r="H160" s="217">
        <v>17.399999999999999</v>
      </c>
      <c r="I160" s="218"/>
      <c r="J160" s="219">
        <f>ROUND(I160*H160,2)</f>
        <v>0</v>
      </c>
      <c r="K160" s="215" t="s">
        <v>141</v>
      </c>
      <c r="L160" s="45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142</v>
      </c>
      <c r="AT160" s="224" t="s">
        <v>137</v>
      </c>
      <c r="AU160" s="224" t="s">
        <v>81</v>
      </c>
      <c r="AY160" s="18" t="s">
        <v>135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142</v>
      </c>
      <c r="BM160" s="224" t="s">
        <v>718</v>
      </c>
    </row>
    <row r="161" s="2" customFormat="1">
      <c r="A161" s="39"/>
      <c r="B161" s="40"/>
      <c r="C161" s="41"/>
      <c r="D161" s="226" t="s">
        <v>144</v>
      </c>
      <c r="E161" s="41"/>
      <c r="F161" s="227" t="s">
        <v>719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81</v>
      </c>
    </row>
    <row r="162" s="2" customFormat="1">
      <c r="A162" s="39"/>
      <c r="B162" s="40"/>
      <c r="C162" s="41"/>
      <c r="D162" s="231" t="s">
        <v>146</v>
      </c>
      <c r="E162" s="41"/>
      <c r="F162" s="232" t="s">
        <v>720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146</v>
      </c>
      <c r="AU162" s="18" t="s">
        <v>81</v>
      </c>
    </row>
    <row r="163" s="2" customFormat="1">
      <c r="A163" s="39"/>
      <c r="B163" s="40"/>
      <c r="C163" s="41"/>
      <c r="D163" s="226" t="s">
        <v>148</v>
      </c>
      <c r="E163" s="41"/>
      <c r="F163" s="233" t="s">
        <v>721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148</v>
      </c>
      <c r="AU163" s="18" t="s">
        <v>81</v>
      </c>
    </row>
    <row r="164" s="13" customFormat="1">
      <c r="A164" s="13"/>
      <c r="B164" s="234"/>
      <c r="C164" s="235"/>
      <c r="D164" s="226" t="s">
        <v>150</v>
      </c>
      <c r="E164" s="236" t="s">
        <v>19</v>
      </c>
      <c r="F164" s="237" t="s">
        <v>722</v>
      </c>
      <c r="G164" s="235"/>
      <c r="H164" s="238">
        <v>13.5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150</v>
      </c>
      <c r="AU164" s="244" t="s">
        <v>81</v>
      </c>
      <c r="AV164" s="13" t="s">
        <v>81</v>
      </c>
      <c r="AW164" s="13" t="s">
        <v>33</v>
      </c>
      <c r="AX164" s="13" t="s">
        <v>72</v>
      </c>
      <c r="AY164" s="244" t="s">
        <v>135</v>
      </c>
    </row>
    <row r="165" s="13" customFormat="1">
      <c r="A165" s="13"/>
      <c r="B165" s="234"/>
      <c r="C165" s="235"/>
      <c r="D165" s="226" t="s">
        <v>150</v>
      </c>
      <c r="E165" s="236" t="s">
        <v>19</v>
      </c>
      <c r="F165" s="237" t="s">
        <v>723</v>
      </c>
      <c r="G165" s="235"/>
      <c r="H165" s="238">
        <v>3.8999999999999999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150</v>
      </c>
      <c r="AU165" s="244" t="s">
        <v>81</v>
      </c>
      <c r="AV165" s="13" t="s">
        <v>81</v>
      </c>
      <c r="AW165" s="13" t="s">
        <v>33</v>
      </c>
      <c r="AX165" s="13" t="s">
        <v>72</v>
      </c>
      <c r="AY165" s="244" t="s">
        <v>135</v>
      </c>
    </row>
    <row r="166" s="14" customFormat="1">
      <c r="A166" s="14"/>
      <c r="B166" s="245"/>
      <c r="C166" s="246"/>
      <c r="D166" s="226" t="s">
        <v>150</v>
      </c>
      <c r="E166" s="247" t="s">
        <v>19</v>
      </c>
      <c r="F166" s="248" t="s">
        <v>153</v>
      </c>
      <c r="G166" s="246"/>
      <c r="H166" s="249">
        <v>17.399999999999999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150</v>
      </c>
      <c r="AU166" s="255" t="s">
        <v>81</v>
      </c>
      <c r="AV166" s="14" t="s">
        <v>142</v>
      </c>
      <c r="AW166" s="14" t="s">
        <v>33</v>
      </c>
      <c r="AX166" s="14" t="s">
        <v>79</v>
      </c>
      <c r="AY166" s="255" t="s">
        <v>135</v>
      </c>
    </row>
    <row r="167" s="2" customFormat="1" ht="16.5" customHeight="1">
      <c r="A167" s="39"/>
      <c r="B167" s="40"/>
      <c r="C167" s="213" t="s">
        <v>234</v>
      </c>
      <c r="D167" s="213" t="s">
        <v>137</v>
      </c>
      <c r="E167" s="214" t="s">
        <v>724</v>
      </c>
      <c r="F167" s="215" t="s">
        <v>725</v>
      </c>
      <c r="G167" s="216" t="s">
        <v>244</v>
      </c>
      <c r="H167" s="217">
        <v>10.800000000000001</v>
      </c>
      <c r="I167" s="218"/>
      <c r="J167" s="219">
        <f>ROUND(I167*H167,2)</f>
        <v>0</v>
      </c>
      <c r="K167" s="215" t="s">
        <v>141</v>
      </c>
      <c r="L167" s="45"/>
      <c r="M167" s="220" t="s">
        <v>19</v>
      </c>
      <c r="N167" s="221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142</v>
      </c>
      <c r="AT167" s="224" t="s">
        <v>137</v>
      </c>
      <c r="AU167" s="224" t="s">
        <v>81</v>
      </c>
      <c r="AY167" s="18" t="s">
        <v>135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142</v>
      </c>
      <c r="BM167" s="224" t="s">
        <v>726</v>
      </c>
    </row>
    <row r="168" s="2" customFormat="1">
      <c r="A168" s="39"/>
      <c r="B168" s="40"/>
      <c r="C168" s="41"/>
      <c r="D168" s="226" t="s">
        <v>144</v>
      </c>
      <c r="E168" s="41"/>
      <c r="F168" s="227" t="s">
        <v>727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144</v>
      </c>
      <c r="AU168" s="18" t="s">
        <v>81</v>
      </c>
    </row>
    <row r="169" s="2" customFormat="1">
      <c r="A169" s="39"/>
      <c r="B169" s="40"/>
      <c r="C169" s="41"/>
      <c r="D169" s="231" t="s">
        <v>146</v>
      </c>
      <c r="E169" s="41"/>
      <c r="F169" s="232" t="s">
        <v>728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146</v>
      </c>
      <c r="AU169" s="18" t="s">
        <v>81</v>
      </c>
    </row>
    <row r="170" s="2" customFormat="1">
      <c r="A170" s="39"/>
      <c r="B170" s="40"/>
      <c r="C170" s="41"/>
      <c r="D170" s="226" t="s">
        <v>148</v>
      </c>
      <c r="E170" s="41"/>
      <c r="F170" s="233" t="s">
        <v>729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148</v>
      </c>
      <c r="AU170" s="18" t="s">
        <v>81</v>
      </c>
    </row>
    <row r="171" s="13" customFormat="1">
      <c r="A171" s="13"/>
      <c r="B171" s="234"/>
      <c r="C171" s="235"/>
      <c r="D171" s="226" t="s">
        <v>150</v>
      </c>
      <c r="E171" s="236" t="s">
        <v>19</v>
      </c>
      <c r="F171" s="237" t="s">
        <v>730</v>
      </c>
      <c r="G171" s="235"/>
      <c r="H171" s="238">
        <v>10.800000000000001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150</v>
      </c>
      <c r="AU171" s="244" t="s">
        <v>81</v>
      </c>
      <c r="AV171" s="13" t="s">
        <v>81</v>
      </c>
      <c r="AW171" s="13" t="s">
        <v>33</v>
      </c>
      <c r="AX171" s="13" t="s">
        <v>79</v>
      </c>
      <c r="AY171" s="244" t="s">
        <v>135</v>
      </c>
    </row>
    <row r="172" s="2" customFormat="1" ht="21.75" customHeight="1">
      <c r="A172" s="39"/>
      <c r="B172" s="40"/>
      <c r="C172" s="213" t="s">
        <v>241</v>
      </c>
      <c r="D172" s="213" t="s">
        <v>137</v>
      </c>
      <c r="E172" s="214" t="s">
        <v>731</v>
      </c>
      <c r="F172" s="215" t="s">
        <v>732</v>
      </c>
      <c r="G172" s="216" t="s">
        <v>244</v>
      </c>
      <c r="H172" s="217">
        <v>160.22999999999999</v>
      </c>
      <c r="I172" s="218"/>
      <c r="J172" s="219">
        <f>ROUND(I172*H172,2)</f>
        <v>0</v>
      </c>
      <c r="K172" s="215" t="s">
        <v>141</v>
      </c>
      <c r="L172" s="45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142</v>
      </c>
      <c r="AT172" s="224" t="s">
        <v>137</v>
      </c>
      <c r="AU172" s="224" t="s">
        <v>81</v>
      </c>
      <c r="AY172" s="18" t="s">
        <v>135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142</v>
      </c>
      <c r="BM172" s="224" t="s">
        <v>733</v>
      </c>
    </row>
    <row r="173" s="2" customFormat="1">
      <c r="A173" s="39"/>
      <c r="B173" s="40"/>
      <c r="C173" s="41"/>
      <c r="D173" s="226" t="s">
        <v>144</v>
      </c>
      <c r="E173" s="41"/>
      <c r="F173" s="227" t="s">
        <v>734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81</v>
      </c>
    </row>
    <row r="174" s="2" customFormat="1">
      <c r="A174" s="39"/>
      <c r="B174" s="40"/>
      <c r="C174" s="41"/>
      <c r="D174" s="231" t="s">
        <v>146</v>
      </c>
      <c r="E174" s="41"/>
      <c r="F174" s="232" t="s">
        <v>735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81</v>
      </c>
    </row>
    <row r="175" s="2" customFormat="1">
      <c r="A175" s="39"/>
      <c r="B175" s="40"/>
      <c r="C175" s="41"/>
      <c r="D175" s="226" t="s">
        <v>148</v>
      </c>
      <c r="E175" s="41"/>
      <c r="F175" s="233" t="s">
        <v>736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148</v>
      </c>
      <c r="AU175" s="18" t="s">
        <v>81</v>
      </c>
    </row>
    <row r="176" s="13" customFormat="1">
      <c r="A176" s="13"/>
      <c r="B176" s="234"/>
      <c r="C176" s="235"/>
      <c r="D176" s="226" t="s">
        <v>150</v>
      </c>
      <c r="E176" s="236" t="s">
        <v>19</v>
      </c>
      <c r="F176" s="237" t="s">
        <v>737</v>
      </c>
      <c r="G176" s="235"/>
      <c r="H176" s="238">
        <v>160.22999999999999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150</v>
      </c>
      <c r="AU176" s="244" t="s">
        <v>81</v>
      </c>
      <c r="AV176" s="13" t="s">
        <v>81</v>
      </c>
      <c r="AW176" s="13" t="s">
        <v>33</v>
      </c>
      <c r="AX176" s="13" t="s">
        <v>79</v>
      </c>
      <c r="AY176" s="244" t="s">
        <v>135</v>
      </c>
    </row>
    <row r="177" s="2" customFormat="1" ht="16.5" customHeight="1">
      <c r="A177" s="39"/>
      <c r="B177" s="40"/>
      <c r="C177" s="213" t="s">
        <v>253</v>
      </c>
      <c r="D177" s="213" t="s">
        <v>137</v>
      </c>
      <c r="E177" s="214" t="s">
        <v>254</v>
      </c>
      <c r="F177" s="215" t="s">
        <v>255</v>
      </c>
      <c r="G177" s="216" t="s">
        <v>244</v>
      </c>
      <c r="H177" s="217">
        <v>1018.73</v>
      </c>
      <c r="I177" s="218"/>
      <c r="J177" s="219">
        <f>ROUND(I177*H177,2)</f>
        <v>0</v>
      </c>
      <c r="K177" s="215" t="s">
        <v>141</v>
      </c>
      <c r="L177" s="45"/>
      <c r="M177" s="220" t="s">
        <v>19</v>
      </c>
      <c r="N177" s="221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142</v>
      </c>
      <c r="AT177" s="224" t="s">
        <v>137</v>
      </c>
      <c r="AU177" s="224" t="s">
        <v>81</v>
      </c>
      <c r="AY177" s="18" t="s">
        <v>135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142</v>
      </c>
      <c r="BM177" s="224" t="s">
        <v>738</v>
      </c>
    </row>
    <row r="178" s="2" customFormat="1">
      <c r="A178" s="39"/>
      <c r="B178" s="40"/>
      <c r="C178" s="41"/>
      <c r="D178" s="226" t="s">
        <v>144</v>
      </c>
      <c r="E178" s="41"/>
      <c r="F178" s="227" t="s">
        <v>257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81</v>
      </c>
    </row>
    <row r="179" s="2" customFormat="1">
      <c r="A179" s="39"/>
      <c r="B179" s="40"/>
      <c r="C179" s="41"/>
      <c r="D179" s="231" t="s">
        <v>146</v>
      </c>
      <c r="E179" s="41"/>
      <c r="F179" s="232" t="s">
        <v>258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81</v>
      </c>
    </row>
    <row r="180" s="2" customFormat="1">
      <c r="A180" s="39"/>
      <c r="B180" s="40"/>
      <c r="C180" s="41"/>
      <c r="D180" s="226" t="s">
        <v>148</v>
      </c>
      <c r="E180" s="41"/>
      <c r="F180" s="233" t="s">
        <v>259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148</v>
      </c>
      <c r="AU180" s="18" t="s">
        <v>81</v>
      </c>
    </row>
    <row r="181" s="13" customFormat="1">
      <c r="A181" s="13"/>
      <c r="B181" s="234"/>
      <c r="C181" s="235"/>
      <c r="D181" s="226" t="s">
        <v>150</v>
      </c>
      <c r="E181" s="236" t="s">
        <v>19</v>
      </c>
      <c r="F181" s="237" t="s">
        <v>739</v>
      </c>
      <c r="G181" s="235"/>
      <c r="H181" s="238">
        <v>1018.73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150</v>
      </c>
      <c r="AU181" s="244" t="s">
        <v>81</v>
      </c>
      <c r="AV181" s="13" t="s">
        <v>81</v>
      </c>
      <c r="AW181" s="13" t="s">
        <v>33</v>
      </c>
      <c r="AX181" s="13" t="s">
        <v>79</v>
      </c>
      <c r="AY181" s="244" t="s">
        <v>135</v>
      </c>
    </row>
    <row r="182" s="2" customFormat="1" ht="24.15" customHeight="1">
      <c r="A182" s="39"/>
      <c r="B182" s="40"/>
      <c r="C182" s="213" t="s">
        <v>8</v>
      </c>
      <c r="D182" s="213" t="s">
        <v>137</v>
      </c>
      <c r="E182" s="214" t="s">
        <v>261</v>
      </c>
      <c r="F182" s="215" t="s">
        <v>262</v>
      </c>
      <c r="G182" s="216" t="s">
        <v>244</v>
      </c>
      <c r="H182" s="217">
        <v>3056.1900000000001</v>
      </c>
      <c r="I182" s="218"/>
      <c r="J182" s="219">
        <f>ROUND(I182*H182,2)</f>
        <v>0</v>
      </c>
      <c r="K182" s="215" t="s">
        <v>141</v>
      </c>
      <c r="L182" s="45"/>
      <c r="M182" s="220" t="s">
        <v>19</v>
      </c>
      <c r="N182" s="221" t="s">
        <v>43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142</v>
      </c>
      <c r="AT182" s="224" t="s">
        <v>137</v>
      </c>
      <c r="AU182" s="224" t="s">
        <v>81</v>
      </c>
      <c r="AY182" s="18" t="s">
        <v>135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142</v>
      </c>
      <c r="BM182" s="224" t="s">
        <v>740</v>
      </c>
    </row>
    <row r="183" s="2" customFormat="1">
      <c r="A183" s="39"/>
      <c r="B183" s="40"/>
      <c r="C183" s="41"/>
      <c r="D183" s="226" t="s">
        <v>144</v>
      </c>
      <c r="E183" s="41"/>
      <c r="F183" s="227" t="s">
        <v>264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144</v>
      </c>
      <c r="AU183" s="18" t="s">
        <v>81</v>
      </c>
    </row>
    <row r="184" s="2" customFormat="1">
      <c r="A184" s="39"/>
      <c r="B184" s="40"/>
      <c r="C184" s="41"/>
      <c r="D184" s="231" t="s">
        <v>146</v>
      </c>
      <c r="E184" s="41"/>
      <c r="F184" s="232" t="s">
        <v>265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81</v>
      </c>
    </row>
    <row r="185" s="2" customFormat="1">
      <c r="A185" s="39"/>
      <c r="B185" s="40"/>
      <c r="C185" s="41"/>
      <c r="D185" s="226" t="s">
        <v>148</v>
      </c>
      <c r="E185" s="41"/>
      <c r="F185" s="233" t="s">
        <v>259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148</v>
      </c>
      <c r="AU185" s="18" t="s">
        <v>81</v>
      </c>
    </row>
    <row r="186" s="13" customFormat="1">
      <c r="A186" s="13"/>
      <c r="B186" s="234"/>
      <c r="C186" s="235"/>
      <c r="D186" s="226" t="s">
        <v>150</v>
      </c>
      <c r="E186" s="236" t="s">
        <v>19</v>
      </c>
      <c r="F186" s="237" t="s">
        <v>741</v>
      </c>
      <c r="G186" s="235"/>
      <c r="H186" s="238">
        <v>3056.1900000000001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150</v>
      </c>
      <c r="AU186" s="244" t="s">
        <v>81</v>
      </c>
      <c r="AV186" s="13" t="s">
        <v>81</v>
      </c>
      <c r="AW186" s="13" t="s">
        <v>33</v>
      </c>
      <c r="AX186" s="13" t="s">
        <v>79</v>
      </c>
      <c r="AY186" s="244" t="s">
        <v>135</v>
      </c>
    </row>
    <row r="187" s="2" customFormat="1" ht="16.5" customHeight="1">
      <c r="A187" s="39"/>
      <c r="B187" s="40"/>
      <c r="C187" s="213" t="s">
        <v>267</v>
      </c>
      <c r="D187" s="213" t="s">
        <v>137</v>
      </c>
      <c r="E187" s="214" t="s">
        <v>268</v>
      </c>
      <c r="F187" s="215" t="s">
        <v>269</v>
      </c>
      <c r="G187" s="216" t="s">
        <v>270</v>
      </c>
      <c r="H187" s="217">
        <v>1833.7139999999999</v>
      </c>
      <c r="I187" s="218"/>
      <c r="J187" s="219">
        <f>ROUND(I187*H187,2)</f>
        <v>0</v>
      </c>
      <c r="K187" s="215" t="s">
        <v>141</v>
      </c>
      <c r="L187" s="45"/>
      <c r="M187" s="220" t="s">
        <v>19</v>
      </c>
      <c r="N187" s="221" t="s">
        <v>43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142</v>
      </c>
      <c r="AT187" s="224" t="s">
        <v>137</v>
      </c>
      <c r="AU187" s="224" t="s">
        <v>81</v>
      </c>
      <c r="AY187" s="18" t="s">
        <v>135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142</v>
      </c>
      <c r="BM187" s="224" t="s">
        <v>742</v>
      </c>
    </row>
    <row r="188" s="2" customFormat="1">
      <c r="A188" s="39"/>
      <c r="B188" s="40"/>
      <c r="C188" s="41"/>
      <c r="D188" s="226" t="s">
        <v>144</v>
      </c>
      <c r="E188" s="41"/>
      <c r="F188" s="227" t="s">
        <v>272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144</v>
      </c>
      <c r="AU188" s="18" t="s">
        <v>81</v>
      </c>
    </row>
    <row r="189" s="2" customFormat="1">
      <c r="A189" s="39"/>
      <c r="B189" s="40"/>
      <c r="C189" s="41"/>
      <c r="D189" s="231" t="s">
        <v>146</v>
      </c>
      <c r="E189" s="41"/>
      <c r="F189" s="232" t="s">
        <v>273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146</v>
      </c>
      <c r="AU189" s="18" t="s">
        <v>81</v>
      </c>
    </row>
    <row r="190" s="2" customFormat="1">
      <c r="A190" s="39"/>
      <c r="B190" s="40"/>
      <c r="C190" s="41"/>
      <c r="D190" s="226" t="s">
        <v>148</v>
      </c>
      <c r="E190" s="41"/>
      <c r="F190" s="233" t="s">
        <v>274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148</v>
      </c>
      <c r="AU190" s="18" t="s">
        <v>81</v>
      </c>
    </row>
    <row r="191" s="13" customFormat="1">
      <c r="A191" s="13"/>
      <c r="B191" s="234"/>
      <c r="C191" s="235"/>
      <c r="D191" s="226" t="s">
        <v>150</v>
      </c>
      <c r="E191" s="236" t="s">
        <v>19</v>
      </c>
      <c r="F191" s="237" t="s">
        <v>743</v>
      </c>
      <c r="G191" s="235"/>
      <c r="H191" s="238">
        <v>1833.7139999999999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150</v>
      </c>
      <c r="AU191" s="244" t="s">
        <v>81</v>
      </c>
      <c r="AV191" s="13" t="s">
        <v>81</v>
      </c>
      <c r="AW191" s="13" t="s">
        <v>33</v>
      </c>
      <c r="AX191" s="13" t="s">
        <v>79</v>
      </c>
      <c r="AY191" s="244" t="s">
        <v>135</v>
      </c>
    </row>
    <row r="192" s="2" customFormat="1" ht="16.5" customHeight="1">
      <c r="A192" s="39"/>
      <c r="B192" s="40"/>
      <c r="C192" s="213" t="s">
        <v>276</v>
      </c>
      <c r="D192" s="213" t="s">
        <v>137</v>
      </c>
      <c r="E192" s="214" t="s">
        <v>277</v>
      </c>
      <c r="F192" s="215" t="s">
        <v>278</v>
      </c>
      <c r="G192" s="216" t="s">
        <v>244</v>
      </c>
      <c r="H192" s="217">
        <v>1018.73</v>
      </c>
      <c r="I192" s="218"/>
      <c r="J192" s="219">
        <f>ROUND(I192*H192,2)</f>
        <v>0</v>
      </c>
      <c r="K192" s="215" t="s">
        <v>141</v>
      </c>
      <c r="L192" s="45"/>
      <c r="M192" s="220" t="s">
        <v>19</v>
      </c>
      <c r="N192" s="221" t="s">
        <v>43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142</v>
      </c>
      <c r="AT192" s="224" t="s">
        <v>137</v>
      </c>
      <c r="AU192" s="224" t="s">
        <v>81</v>
      </c>
      <c r="AY192" s="18" t="s">
        <v>135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79</v>
      </c>
      <c r="BK192" s="225">
        <f>ROUND(I192*H192,2)</f>
        <v>0</v>
      </c>
      <c r="BL192" s="18" t="s">
        <v>142</v>
      </c>
      <c r="BM192" s="224" t="s">
        <v>744</v>
      </c>
    </row>
    <row r="193" s="2" customFormat="1">
      <c r="A193" s="39"/>
      <c r="B193" s="40"/>
      <c r="C193" s="41"/>
      <c r="D193" s="226" t="s">
        <v>144</v>
      </c>
      <c r="E193" s="41"/>
      <c r="F193" s="227" t="s">
        <v>280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144</v>
      </c>
      <c r="AU193" s="18" t="s">
        <v>81</v>
      </c>
    </row>
    <row r="194" s="2" customFormat="1">
      <c r="A194" s="39"/>
      <c r="B194" s="40"/>
      <c r="C194" s="41"/>
      <c r="D194" s="231" t="s">
        <v>146</v>
      </c>
      <c r="E194" s="41"/>
      <c r="F194" s="232" t="s">
        <v>281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81</v>
      </c>
    </row>
    <row r="195" s="2" customFormat="1">
      <c r="A195" s="39"/>
      <c r="B195" s="40"/>
      <c r="C195" s="41"/>
      <c r="D195" s="226" t="s">
        <v>148</v>
      </c>
      <c r="E195" s="41"/>
      <c r="F195" s="233" t="s">
        <v>282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148</v>
      </c>
      <c r="AU195" s="18" t="s">
        <v>81</v>
      </c>
    </row>
    <row r="196" s="13" customFormat="1">
      <c r="A196" s="13"/>
      <c r="B196" s="234"/>
      <c r="C196" s="235"/>
      <c r="D196" s="226" t="s">
        <v>150</v>
      </c>
      <c r="E196" s="236" t="s">
        <v>19</v>
      </c>
      <c r="F196" s="237" t="s">
        <v>745</v>
      </c>
      <c r="G196" s="235"/>
      <c r="H196" s="238">
        <v>1018.73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150</v>
      </c>
      <c r="AU196" s="244" t="s">
        <v>81</v>
      </c>
      <c r="AV196" s="13" t="s">
        <v>81</v>
      </c>
      <c r="AW196" s="13" t="s">
        <v>33</v>
      </c>
      <c r="AX196" s="13" t="s">
        <v>79</v>
      </c>
      <c r="AY196" s="244" t="s">
        <v>135</v>
      </c>
    </row>
    <row r="197" s="2" customFormat="1" ht="16.5" customHeight="1">
      <c r="A197" s="39"/>
      <c r="B197" s="40"/>
      <c r="C197" s="213" t="s">
        <v>283</v>
      </c>
      <c r="D197" s="213" t="s">
        <v>137</v>
      </c>
      <c r="E197" s="214" t="s">
        <v>746</v>
      </c>
      <c r="F197" s="215" t="s">
        <v>747</v>
      </c>
      <c r="G197" s="216" t="s">
        <v>244</v>
      </c>
      <c r="H197" s="217">
        <v>420.33199999999999</v>
      </c>
      <c r="I197" s="218"/>
      <c r="J197" s="219">
        <f>ROUND(I197*H197,2)</f>
        <v>0</v>
      </c>
      <c r="K197" s="215" t="s">
        <v>141</v>
      </c>
      <c r="L197" s="45"/>
      <c r="M197" s="220" t="s">
        <v>19</v>
      </c>
      <c r="N197" s="221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142</v>
      </c>
      <c r="AT197" s="224" t="s">
        <v>137</v>
      </c>
      <c r="AU197" s="224" t="s">
        <v>81</v>
      </c>
      <c r="AY197" s="18" t="s">
        <v>135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79</v>
      </c>
      <c r="BK197" s="225">
        <f>ROUND(I197*H197,2)</f>
        <v>0</v>
      </c>
      <c r="BL197" s="18" t="s">
        <v>142</v>
      </c>
      <c r="BM197" s="224" t="s">
        <v>748</v>
      </c>
    </row>
    <row r="198" s="2" customFormat="1">
      <c r="A198" s="39"/>
      <c r="B198" s="40"/>
      <c r="C198" s="41"/>
      <c r="D198" s="226" t="s">
        <v>144</v>
      </c>
      <c r="E198" s="41"/>
      <c r="F198" s="227" t="s">
        <v>749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144</v>
      </c>
      <c r="AU198" s="18" t="s">
        <v>81</v>
      </c>
    </row>
    <row r="199" s="2" customFormat="1">
      <c r="A199" s="39"/>
      <c r="B199" s="40"/>
      <c r="C199" s="41"/>
      <c r="D199" s="231" t="s">
        <v>146</v>
      </c>
      <c r="E199" s="41"/>
      <c r="F199" s="232" t="s">
        <v>750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146</v>
      </c>
      <c r="AU199" s="18" t="s">
        <v>81</v>
      </c>
    </row>
    <row r="200" s="2" customFormat="1">
      <c r="A200" s="39"/>
      <c r="B200" s="40"/>
      <c r="C200" s="41"/>
      <c r="D200" s="226" t="s">
        <v>148</v>
      </c>
      <c r="E200" s="41"/>
      <c r="F200" s="233" t="s">
        <v>751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148</v>
      </c>
      <c r="AU200" s="18" t="s">
        <v>81</v>
      </c>
    </row>
    <row r="201" s="13" customFormat="1">
      <c r="A201" s="13"/>
      <c r="B201" s="234"/>
      <c r="C201" s="235"/>
      <c r="D201" s="226" t="s">
        <v>150</v>
      </c>
      <c r="E201" s="236" t="s">
        <v>19</v>
      </c>
      <c r="F201" s="237" t="s">
        <v>752</v>
      </c>
      <c r="G201" s="235"/>
      <c r="H201" s="238">
        <v>141.69999999999999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150</v>
      </c>
      <c r="AU201" s="244" t="s">
        <v>81</v>
      </c>
      <c r="AV201" s="13" t="s">
        <v>81</v>
      </c>
      <c r="AW201" s="13" t="s">
        <v>33</v>
      </c>
      <c r="AX201" s="13" t="s">
        <v>72</v>
      </c>
      <c r="AY201" s="244" t="s">
        <v>135</v>
      </c>
    </row>
    <row r="202" s="13" customFormat="1">
      <c r="A202" s="13"/>
      <c r="B202" s="234"/>
      <c r="C202" s="235"/>
      <c r="D202" s="226" t="s">
        <v>150</v>
      </c>
      <c r="E202" s="236" t="s">
        <v>19</v>
      </c>
      <c r="F202" s="237" t="s">
        <v>753</v>
      </c>
      <c r="G202" s="235"/>
      <c r="H202" s="238">
        <v>256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150</v>
      </c>
      <c r="AU202" s="244" t="s">
        <v>81</v>
      </c>
      <c r="AV202" s="13" t="s">
        <v>81</v>
      </c>
      <c r="AW202" s="13" t="s">
        <v>33</v>
      </c>
      <c r="AX202" s="13" t="s">
        <v>72</v>
      </c>
      <c r="AY202" s="244" t="s">
        <v>135</v>
      </c>
    </row>
    <row r="203" s="13" customFormat="1">
      <c r="A203" s="13"/>
      <c r="B203" s="234"/>
      <c r="C203" s="235"/>
      <c r="D203" s="226" t="s">
        <v>150</v>
      </c>
      <c r="E203" s="236" t="s">
        <v>19</v>
      </c>
      <c r="F203" s="237" t="s">
        <v>754</v>
      </c>
      <c r="G203" s="235"/>
      <c r="H203" s="238">
        <v>7.7999999999999998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150</v>
      </c>
      <c r="AU203" s="244" t="s">
        <v>81</v>
      </c>
      <c r="AV203" s="13" t="s">
        <v>81</v>
      </c>
      <c r="AW203" s="13" t="s">
        <v>33</v>
      </c>
      <c r="AX203" s="13" t="s">
        <v>72</v>
      </c>
      <c r="AY203" s="244" t="s">
        <v>135</v>
      </c>
    </row>
    <row r="204" s="13" customFormat="1">
      <c r="A204" s="13"/>
      <c r="B204" s="234"/>
      <c r="C204" s="235"/>
      <c r="D204" s="226" t="s">
        <v>150</v>
      </c>
      <c r="E204" s="236" t="s">
        <v>19</v>
      </c>
      <c r="F204" s="237" t="s">
        <v>755</v>
      </c>
      <c r="G204" s="235"/>
      <c r="H204" s="238">
        <v>6.75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150</v>
      </c>
      <c r="AU204" s="244" t="s">
        <v>81</v>
      </c>
      <c r="AV204" s="13" t="s">
        <v>81</v>
      </c>
      <c r="AW204" s="13" t="s">
        <v>33</v>
      </c>
      <c r="AX204" s="13" t="s">
        <v>72</v>
      </c>
      <c r="AY204" s="244" t="s">
        <v>135</v>
      </c>
    </row>
    <row r="205" s="13" customFormat="1">
      <c r="A205" s="13"/>
      <c r="B205" s="234"/>
      <c r="C205" s="235"/>
      <c r="D205" s="226" t="s">
        <v>150</v>
      </c>
      <c r="E205" s="236" t="s">
        <v>19</v>
      </c>
      <c r="F205" s="237" t="s">
        <v>756</v>
      </c>
      <c r="G205" s="235"/>
      <c r="H205" s="238">
        <v>8.0820000000000007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150</v>
      </c>
      <c r="AU205" s="244" t="s">
        <v>81</v>
      </c>
      <c r="AV205" s="13" t="s">
        <v>81</v>
      </c>
      <c r="AW205" s="13" t="s">
        <v>33</v>
      </c>
      <c r="AX205" s="13" t="s">
        <v>72</v>
      </c>
      <c r="AY205" s="244" t="s">
        <v>135</v>
      </c>
    </row>
    <row r="206" s="14" customFormat="1">
      <c r="A206" s="14"/>
      <c r="B206" s="245"/>
      <c r="C206" s="246"/>
      <c r="D206" s="226" t="s">
        <v>150</v>
      </c>
      <c r="E206" s="247" t="s">
        <v>19</v>
      </c>
      <c r="F206" s="248" t="s">
        <v>153</v>
      </c>
      <c r="G206" s="246"/>
      <c r="H206" s="249">
        <v>420.33199999999999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150</v>
      </c>
      <c r="AU206" s="255" t="s">
        <v>81</v>
      </c>
      <c r="AV206" s="14" t="s">
        <v>142</v>
      </c>
      <c r="AW206" s="14" t="s">
        <v>33</v>
      </c>
      <c r="AX206" s="14" t="s">
        <v>79</v>
      </c>
      <c r="AY206" s="255" t="s">
        <v>135</v>
      </c>
    </row>
    <row r="207" s="2" customFormat="1" ht="16.5" customHeight="1">
      <c r="A207" s="39"/>
      <c r="B207" s="40"/>
      <c r="C207" s="256" t="s">
        <v>291</v>
      </c>
      <c r="D207" s="256" t="s">
        <v>292</v>
      </c>
      <c r="E207" s="257" t="s">
        <v>757</v>
      </c>
      <c r="F207" s="258" t="s">
        <v>758</v>
      </c>
      <c r="G207" s="259" t="s">
        <v>270</v>
      </c>
      <c r="H207" s="260">
        <v>283.39999999999998</v>
      </c>
      <c r="I207" s="261"/>
      <c r="J207" s="262">
        <f>ROUND(I207*H207,2)</f>
        <v>0</v>
      </c>
      <c r="K207" s="258" t="s">
        <v>141</v>
      </c>
      <c r="L207" s="263"/>
      <c r="M207" s="264" t="s">
        <v>19</v>
      </c>
      <c r="N207" s="265" t="s">
        <v>43</v>
      </c>
      <c r="O207" s="85"/>
      <c r="P207" s="222">
        <f>O207*H207</f>
        <v>0</v>
      </c>
      <c r="Q207" s="222">
        <v>1</v>
      </c>
      <c r="R207" s="222">
        <f>Q207*H207</f>
        <v>283.39999999999998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201</v>
      </c>
      <c r="AT207" s="224" t="s">
        <v>292</v>
      </c>
      <c r="AU207" s="224" t="s">
        <v>81</v>
      </c>
      <c r="AY207" s="18" t="s">
        <v>135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79</v>
      </c>
      <c r="BK207" s="225">
        <f>ROUND(I207*H207,2)</f>
        <v>0</v>
      </c>
      <c r="BL207" s="18" t="s">
        <v>142</v>
      </c>
      <c r="BM207" s="224" t="s">
        <v>759</v>
      </c>
    </row>
    <row r="208" s="2" customFormat="1">
      <c r="A208" s="39"/>
      <c r="B208" s="40"/>
      <c r="C208" s="41"/>
      <c r="D208" s="226" t="s">
        <v>144</v>
      </c>
      <c r="E208" s="41"/>
      <c r="F208" s="227" t="s">
        <v>758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144</v>
      </c>
      <c r="AU208" s="18" t="s">
        <v>81</v>
      </c>
    </row>
    <row r="209" s="13" customFormat="1">
      <c r="A209" s="13"/>
      <c r="B209" s="234"/>
      <c r="C209" s="235"/>
      <c r="D209" s="226" t="s">
        <v>150</v>
      </c>
      <c r="E209" s="236" t="s">
        <v>19</v>
      </c>
      <c r="F209" s="237" t="s">
        <v>760</v>
      </c>
      <c r="G209" s="235"/>
      <c r="H209" s="238">
        <v>283.39999999999998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150</v>
      </c>
      <c r="AU209" s="244" t="s">
        <v>81</v>
      </c>
      <c r="AV209" s="13" t="s">
        <v>81</v>
      </c>
      <c r="AW209" s="13" t="s">
        <v>33</v>
      </c>
      <c r="AX209" s="13" t="s">
        <v>79</v>
      </c>
      <c r="AY209" s="244" t="s">
        <v>135</v>
      </c>
    </row>
    <row r="210" s="2" customFormat="1" ht="16.5" customHeight="1">
      <c r="A210" s="39"/>
      <c r="B210" s="40"/>
      <c r="C210" s="256" t="s">
        <v>297</v>
      </c>
      <c r="D210" s="256" t="s">
        <v>292</v>
      </c>
      <c r="E210" s="257" t="s">
        <v>761</v>
      </c>
      <c r="F210" s="258" t="s">
        <v>762</v>
      </c>
      <c r="G210" s="259" t="s">
        <v>270</v>
      </c>
      <c r="H210" s="260">
        <v>557.26400000000001</v>
      </c>
      <c r="I210" s="261"/>
      <c r="J210" s="262">
        <f>ROUND(I210*H210,2)</f>
        <v>0</v>
      </c>
      <c r="K210" s="258" t="s">
        <v>141</v>
      </c>
      <c r="L210" s="263"/>
      <c r="M210" s="264" t="s">
        <v>19</v>
      </c>
      <c r="N210" s="265" t="s">
        <v>43</v>
      </c>
      <c r="O210" s="85"/>
      <c r="P210" s="222">
        <f>O210*H210</f>
        <v>0</v>
      </c>
      <c r="Q210" s="222">
        <v>1</v>
      </c>
      <c r="R210" s="222">
        <f>Q210*H210</f>
        <v>557.26400000000001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201</v>
      </c>
      <c r="AT210" s="224" t="s">
        <v>292</v>
      </c>
      <c r="AU210" s="224" t="s">
        <v>81</v>
      </c>
      <c r="AY210" s="18" t="s">
        <v>135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142</v>
      </c>
      <c r="BM210" s="224" t="s">
        <v>763</v>
      </c>
    </row>
    <row r="211" s="2" customFormat="1">
      <c r="A211" s="39"/>
      <c r="B211" s="40"/>
      <c r="C211" s="41"/>
      <c r="D211" s="226" t="s">
        <v>144</v>
      </c>
      <c r="E211" s="41"/>
      <c r="F211" s="227" t="s">
        <v>762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144</v>
      </c>
      <c r="AU211" s="18" t="s">
        <v>81</v>
      </c>
    </row>
    <row r="212" s="13" customFormat="1">
      <c r="A212" s="13"/>
      <c r="B212" s="234"/>
      <c r="C212" s="235"/>
      <c r="D212" s="226" t="s">
        <v>150</v>
      </c>
      <c r="E212" s="236" t="s">
        <v>19</v>
      </c>
      <c r="F212" s="237" t="s">
        <v>764</v>
      </c>
      <c r="G212" s="235"/>
      <c r="H212" s="238">
        <v>512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150</v>
      </c>
      <c r="AU212" s="244" t="s">
        <v>81</v>
      </c>
      <c r="AV212" s="13" t="s">
        <v>81</v>
      </c>
      <c r="AW212" s="13" t="s">
        <v>33</v>
      </c>
      <c r="AX212" s="13" t="s">
        <v>72</v>
      </c>
      <c r="AY212" s="244" t="s">
        <v>135</v>
      </c>
    </row>
    <row r="213" s="13" customFormat="1">
      <c r="A213" s="13"/>
      <c r="B213" s="234"/>
      <c r="C213" s="235"/>
      <c r="D213" s="226" t="s">
        <v>150</v>
      </c>
      <c r="E213" s="236" t="s">
        <v>19</v>
      </c>
      <c r="F213" s="237" t="s">
        <v>765</v>
      </c>
      <c r="G213" s="235"/>
      <c r="H213" s="238">
        <v>15.6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150</v>
      </c>
      <c r="AU213" s="244" t="s">
        <v>81</v>
      </c>
      <c r="AV213" s="13" t="s">
        <v>81</v>
      </c>
      <c r="AW213" s="13" t="s">
        <v>33</v>
      </c>
      <c r="AX213" s="13" t="s">
        <v>72</v>
      </c>
      <c r="AY213" s="244" t="s">
        <v>135</v>
      </c>
    </row>
    <row r="214" s="13" customFormat="1">
      <c r="A214" s="13"/>
      <c r="B214" s="234"/>
      <c r="C214" s="235"/>
      <c r="D214" s="226" t="s">
        <v>150</v>
      </c>
      <c r="E214" s="236" t="s">
        <v>19</v>
      </c>
      <c r="F214" s="237" t="s">
        <v>766</v>
      </c>
      <c r="G214" s="235"/>
      <c r="H214" s="238">
        <v>13.5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150</v>
      </c>
      <c r="AU214" s="244" t="s">
        <v>81</v>
      </c>
      <c r="AV214" s="13" t="s">
        <v>81</v>
      </c>
      <c r="AW214" s="13" t="s">
        <v>33</v>
      </c>
      <c r="AX214" s="13" t="s">
        <v>72</v>
      </c>
      <c r="AY214" s="244" t="s">
        <v>135</v>
      </c>
    </row>
    <row r="215" s="13" customFormat="1">
      <c r="A215" s="13"/>
      <c r="B215" s="234"/>
      <c r="C215" s="235"/>
      <c r="D215" s="226" t="s">
        <v>150</v>
      </c>
      <c r="E215" s="236" t="s">
        <v>19</v>
      </c>
      <c r="F215" s="237" t="s">
        <v>767</v>
      </c>
      <c r="G215" s="235"/>
      <c r="H215" s="238">
        <v>16.164000000000001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150</v>
      </c>
      <c r="AU215" s="244" t="s">
        <v>81</v>
      </c>
      <c r="AV215" s="13" t="s">
        <v>81</v>
      </c>
      <c r="AW215" s="13" t="s">
        <v>33</v>
      </c>
      <c r="AX215" s="13" t="s">
        <v>72</v>
      </c>
      <c r="AY215" s="244" t="s">
        <v>135</v>
      </c>
    </row>
    <row r="216" s="14" customFormat="1">
      <c r="A216" s="14"/>
      <c r="B216" s="245"/>
      <c r="C216" s="246"/>
      <c r="D216" s="226" t="s">
        <v>150</v>
      </c>
      <c r="E216" s="247" t="s">
        <v>19</v>
      </c>
      <c r="F216" s="248" t="s">
        <v>153</v>
      </c>
      <c r="G216" s="246"/>
      <c r="H216" s="249">
        <v>557.26400000000001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150</v>
      </c>
      <c r="AU216" s="255" t="s">
        <v>81</v>
      </c>
      <c r="AV216" s="14" t="s">
        <v>142</v>
      </c>
      <c r="AW216" s="14" t="s">
        <v>33</v>
      </c>
      <c r="AX216" s="14" t="s">
        <v>79</v>
      </c>
      <c r="AY216" s="255" t="s">
        <v>135</v>
      </c>
    </row>
    <row r="217" s="2" customFormat="1" ht="16.5" customHeight="1">
      <c r="A217" s="39"/>
      <c r="B217" s="40"/>
      <c r="C217" s="213" t="s">
        <v>7</v>
      </c>
      <c r="D217" s="213" t="s">
        <v>137</v>
      </c>
      <c r="E217" s="214" t="s">
        <v>768</v>
      </c>
      <c r="F217" s="215" t="s">
        <v>769</v>
      </c>
      <c r="G217" s="216" t="s">
        <v>244</v>
      </c>
      <c r="H217" s="217">
        <v>1.998</v>
      </c>
      <c r="I217" s="218"/>
      <c r="J217" s="219">
        <f>ROUND(I217*H217,2)</f>
        <v>0</v>
      </c>
      <c r="K217" s="215" t="s">
        <v>141</v>
      </c>
      <c r="L217" s="45"/>
      <c r="M217" s="220" t="s">
        <v>19</v>
      </c>
      <c r="N217" s="221" t="s">
        <v>43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142</v>
      </c>
      <c r="AT217" s="224" t="s">
        <v>137</v>
      </c>
      <c r="AU217" s="224" t="s">
        <v>81</v>
      </c>
      <c r="AY217" s="18" t="s">
        <v>135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79</v>
      </c>
      <c r="BK217" s="225">
        <f>ROUND(I217*H217,2)</f>
        <v>0</v>
      </c>
      <c r="BL217" s="18" t="s">
        <v>142</v>
      </c>
      <c r="BM217" s="224" t="s">
        <v>770</v>
      </c>
    </row>
    <row r="218" s="2" customFormat="1">
      <c r="A218" s="39"/>
      <c r="B218" s="40"/>
      <c r="C218" s="41"/>
      <c r="D218" s="226" t="s">
        <v>144</v>
      </c>
      <c r="E218" s="41"/>
      <c r="F218" s="227" t="s">
        <v>771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144</v>
      </c>
      <c r="AU218" s="18" t="s">
        <v>81</v>
      </c>
    </row>
    <row r="219" s="2" customFormat="1">
      <c r="A219" s="39"/>
      <c r="B219" s="40"/>
      <c r="C219" s="41"/>
      <c r="D219" s="231" t="s">
        <v>146</v>
      </c>
      <c r="E219" s="41"/>
      <c r="F219" s="232" t="s">
        <v>772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81</v>
      </c>
    </row>
    <row r="220" s="2" customFormat="1">
      <c r="A220" s="39"/>
      <c r="B220" s="40"/>
      <c r="C220" s="41"/>
      <c r="D220" s="226" t="s">
        <v>148</v>
      </c>
      <c r="E220" s="41"/>
      <c r="F220" s="233" t="s">
        <v>773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148</v>
      </c>
      <c r="AU220" s="18" t="s">
        <v>81</v>
      </c>
    </row>
    <row r="221" s="13" customFormat="1">
      <c r="A221" s="13"/>
      <c r="B221" s="234"/>
      <c r="C221" s="235"/>
      <c r="D221" s="226" t="s">
        <v>150</v>
      </c>
      <c r="E221" s="236" t="s">
        <v>19</v>
      </c>
      <c r="F221" s="237" t="s">
        <v>774</v>
      </c>
      <c r="G221" s="235"/>
      <c r="H221" s="238">
        <v>1.998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150</v>
      </c>
      <c r="AU221" s="244" t="s">
        <v>81</v>
      </c>
      <c r="AV221" s="13" t="s">
        <v>81</v>
      </c>
      <c r="AW221" s="13" t="s">
        <v>33</v>
      </c>
      <c r="AX221" s="13" t="s">
        <v>79</v>
      </c>
      <c r="AY221" s="244" t="s">
        <v>135</v>
      </c>
    </row>
    <row r="222" s="2" customFormat="1" ht="16.5" customHeight="1">
      <c r="A222" s="39"/>
      <c r="B222" s="40"/>
      <c r="C222" s="256" t="s">
        <v>310</v>
      </c>
      <c r="D222" s="256" t="s">
        <v>292</v>
      </c>
      <c r="E222" s="257" t="s">
        <v>775</v>
      </c>
      <c r="F222" s="258" t="s">
        <v>776</v>
      </c>
      <c r="G222" s="259" t="s">
        <v>270</v>
      </c>
      <c r="H222" s="260">
        <v>10.872</v>
      </c>
      <c r="I222" s="261"/>
      <c r="J222" s="262">
        <f>ROUND(I222*H222,2)</f>
        <v>0</v>
      </c>
      <c r="K222" s="258" t="s">
        <v>141</v>
      </c>
      <c r="L222" s="263"/>
      <c r="M222" s="264" t="s">
        <v>19</v>
      </c>
      <c r="N222" s="265" t="s">
        <v>43</v>
      </c>
      <c r="O222" s="85"/>
      <c r="P222" s="222">
        <f>O222*H222</f>
        <v>0</v>
      </c>
      <c r="Q222" s="222">
        <v>1</v>
      </c>
      <c r="R222" s="222">
        <f>Q222*H222</f>
        <v>10.872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201</v>
      </c>
      <c r="AT222" s="224" t="s">
        <v>292</v>
      </c>
      <c r="AU222" s="224" t="s">
        <v>81</v>
      </c>
      <c r="AY222" s="18" t="s">
        <v>135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79</v>
      </c>
      <c r="BK222" s="225">
        <f>ROUND(I222*H222,2)</f>
        <v>0</v>
      </c>
      <c r="BL222" s="18" t="s">
        <v>142</v>
      </c>
      <c r="BM222" s="224" t="s">
        <v>777</v>
      </c>
    </row>
    <row r="223" s="2" customFormat="1">
      <c r="A223" s="39"/>
      <c r="B223" s="40"/>
      <c r="C223" s="41"/>
      <c r="D223" s="226" t="s">
        <v>144</v>
      </c>
      <c r="E223" s="41"/>
      <c r="F223" s="227" t="s">
        <v>776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144</v>
      </c>
      <c r="AU223" s="18" t="s">
        <v>81</v>
      </c>
    </row>
    <row r="224" s="13" customFormat="1">
      <c r="A224" s="13"/>
      <c r="B224" s="234"/>
      <c r="C224" s="235"/>
      <c r="D224" s="226" t="s">
        <v>150</v>
      </c>
      <c r="E224" s="236" t="s">
        <v>19</v>
      </c>
      <c r="F224" s="237" t="s">
        <v>778</v>
      </c>
      <c r="G224" s="235"/>
      <c r="H224" s="238">
        <v>1.44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150</v>
      </c>
      <c r="AU224" s="244" t="s">
        <v>81</v>
      </c>
      <c r="AV224" s="13" t="s">
        <v>81</v>
      </c>
      <c r="AW224" s="13" t="s">
        <v>33</v>
      </c>
      <c r="AX224" s="13" t="s">
        <v>72</v>
      </c>
      <c r="AY224" s="244" t="s">
        <v>135</v>
      </c>
    </row>
    <row r="225" s="13" customFormat="1">
      <c r="A225" s="13"/>
      <c r="B225" s="234"/>
      <c r="C225" s="235"/>
      <c r="D225" s="226" t="s">
        <v>150</v>
      </c>
      <c r="E225" s="236" t="s">
        <v>19</v>
      </c>
      <c r="F225" s="237" t="s">
        <v>779</v>
      </c>
      <c r="G225" s="235"/>
      <c r="H225" s="238">
        <v>3.996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150</v>
      </c>
      <c r="AU225" s="244" t="s">
        <v>81</v>
      </c>
      <c r="AV225" s="13" t="s">
        <v>81</v>
      </c>
      <c r="AW225" s="13" t="s">
        <v>33</v>
      </c>
      <c r="AX225" s="13" t="s">
        <v>72</v>
      </c>
      <c r="AY225" s="244" t="s">
        <v>135</v>
      </c>
    </row>
    <row r="226" s="14" customFormat="1">
      <c r="A226" s="14"/>
      <c r="B226" s="245"/>
      <c r="C226" s="246"/>
      <c r="D226" s="226" t="s">
        <v>150</v>
      </c>
      <c r="E226" s="247" t="s">
        <v>19</v>
      </c>
      <c r="F226" s="248" t="s">
        <v>153</v>
      </c>
      <c r="G226" s="246"/>
      <c r="H226" s="249">
        <v>5.4359999999999999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150</v>
      </c>
      <c r="AU226" s="255" t="s">
        <v>81</v>
      </c>
      <c r="AV226" s="14" t="s">
        <v>142</v>
      </c>
      <c r="AW226" s="14" t="s">
        <v>33</v>
      </c>
      <c r="AX226" s="14" t="s">
        <v>79</v>
      </c>
      <c r="AY226" s="255" t="s">
        <v>135</v>
      </c>
    </row>
    <row r="227" s="13" customFormat="1">
      <c r="A227" s="13"/>
      <c r="B227" s="234"/>
      <c r="C227" s="235"/>
      <c r="D227" s="226" t="s">
        <v>150</v>
      </c>
      <c r="E227" s="235"/>
      <c r="F227" s="237" t="s">
        <v>780</v>
      </c>
      <c r="G227" s="235"/>
      <c r="H227" s="238">
        <v>10.872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150</v>
      </c>
      <c r="AU227" s="244" t="s">
        <v>81</v>
      </c>
      <c r="AV227" s="13" t="s">
        <v>81</v>
      </c>
      <c r="AW227" s="13" t="s">
        <v>4</v>
      </c>
      <c r="AX227" s="13" t="s">
        <v>79</v>
      </c>
      <c r="AY227" s="244" t="s">
        <v>135</v>
      </c>
    </row>
    <row r="228" s="2" customFormat="1" ht="16.5" customHeight="1">
      <c r="A228" s="39"/>
      <c r="B228" s="40"/>
      <c r="C228" s="213" t="s">
        <v>319</v>
      </c>
      <c r="D228" s="213" t="s">
        <v>137</v>
      </c>
      <c r="E228" s="214" t="s">
        <v>284</v>
      </c>
      <c r="F228" s="215" t="s">
        <v>285</v>
      </c>
      <c r="G228" s="216" t="s">
        <v>140</v>
      </c>
      <c r="H228" s="217">
        <v>1279.5</v>
      </c>
      <c r="I228" s="218"/>
      <c r="J228" s="219">
        <f>ROUND(I228*H228,2)</f>
        <v>0</v>
      </c>
      <c r="K228" s="215" t="s">
        <v>141</v>
      </c>
      <c r="L228" s="45"/>
      <c r="M228" s="220" t="s">
        <v>19</v>
      </c>
      <c r="N228" s="221" t="s">
        <v>43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142</v>
      </c>
      <c r="AT228" s="224" t="s">
        <v>137</v>
      </c>
      <c r="AU228" s="224" t="s">
        <v>81</v>
      </c>
      <c r="AY228" s="18" t="s">
        <v>135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79</v>
      </c>
      <c r="BK228" s="225">
        <f>ROUND(I228*H228,2)</f>
        <v>0</v>
      </c>
      <c r="BL228" s="18" t="s">
        <v>142</v>
      </c>
      <c r="BM228" s="224" t="s">
        <v>781</v>
      </c>
    </row>
    <row r="229" s="2" customFormat="1">
      <c r="A229" s="39"/>
      <c r="B229" s="40"/>
      <c r="C229" s="41"/>
      <c r="D229" s="226" t="s">
        <v>144</v>
      </c>
      <c r="E229" s="41"/>
      <c r="F229" s="227" t="s">
        <v>287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144</v>
      </c>
      <c r="AU229" s="18" t="s">
        <v>81</v>
      </c>
    </row>
    <row r="230" s="2" customFormat="1">
      <c r="A230" s="39"/>
      <c r="B230" s="40"/>
      <c r="C230" s="41"/>
      <c r="D230" s="231" t="s">
        <v>146</v>
      </c>
      <c r="E230" s="41"/>
      <c r="F230" s="232" t="s">
        <v>288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146</v>
      </c>
      <c r="AU230" s="18" t="s">
        <v>81</v>
      </c>
    </row>
    <row r="231" s="2" customFormat="1">
      <c r="A231" s="39"/>
      <c r="B231" s="40"/>
      <c r="C231" s="41"/>
      <c r="D231" s="226" t="s">
        <v>148</v>
      </c>
      <c r="E231" s="41"/>
      <c r="F231" s="233" t="s">
        <v>289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148</v>
      </c>
      <c r="AU231" s="18" t="s">
        <v>81</v>
      </c>
    </row>
    <row r="232" s="13" customFormat="1">
      <c r="A232" s="13"/>
      <c r="B232" s="234"/>
      <c r="C232" s="235"/>
      <c r="D232" s="226" t="s">
        <v>150</v>
      </c>
      <c r="E232" s="236" t="s">
        <v>19</v>
      </c>
      <c r="F232" s="237" t="s">
        <v>782</v>
      </c>
      <c r="G232" s="235"/>
      <c r="H232" s="238">
        <v>1279.5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150</v>
      </c>
      <c r="AU232" s="244" t="s">
        <v>81</v>
      </c>
      <c r="AV232" s="13" t="s">
        <v>81</v>
      </c>
      <c r="AW232" s="13" t="s">
        <v>33</v>
      </c>
      <c r="AX232" s="13" t="s">
        <v>79</v>
      </c>
      <c r="AY232" s="244" t="s">
        <v>135</v>
      </c>
    </row>
    <row r="233" s="2" customFormat="1" ht="16.5" customHeight="1">
      <c r="A233" s="39"/>
      <c r="B233" s="40"/>
      <c r="C233" s="256" t="s">
        <v>327</v>
      </c>
      <c r="D233" s="256" t="s">
        <v>292</v>
      </c>
      <c r="E233" s="257" t="s">
        <v>293</v>
      </c>
      <c r="F233" s="258" t="s">
        <v>294</v>
      </c>
      <c r="G233" s="259" t="s">
        <v>270</v>
      </c>
      <c r="H233" s="260">
        <v>230.31</v>
      </c>
      <c r="I233" s="261"/>
      <c r="J233" s="262">
        <f>ROUND(I233*H233,2)</f>
        <v>0</v>
      </c>
      <c r="K233" s="258" t="s">
        <v>141</v>
      </c>
      <c r="L233" s="263"/>
      <c r="M233" s="264" t="s">
        <v>19</v>
      </c>
      <c r="N233" s="265" t="s">
        <v>43</v>
      </c>
      <c r="O233" s="85"/>
      <c r="P233" s="222">
        <f>O233*H233</f>
        <v>0</v>
      </c>
      <c r="Q233" s="222">
        <v>1</v>
      </c>
      <c r="R233" s="222">
        <f>Q233*H233</f>
        <v>230.31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201</v>
      </c>
      <c r="AT233" s="224" t="s">
        <v>292</v>
      </c>
      <c r="AU233" s="224" t="s">
        <v>81</v>
      </c>
      <c r="AY233" s="18" t="s">
        <v>135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79</v>
      </c>
      <c r="BK233" s="225">
        <f>ROUND(I233*H233,2)</f>
        <v>0</v>
      </c>
      <c r="BL233" s="18" t="s">
        <v>142</v>
      </c>
      <c r="BM233" s="224" t="s">
        <v>783</v>
      </c>
    </row>
    <row r="234" s="2" customFormat="1">
      <c r="A234" s="39"/>
      <c r="B234" s="40"/>
      <c r="C234" s="41"/>
      <c r="D234" s="226" t="s">
        <v>144</v>
      </c>
      <c r="E234" s="41"/>
      <c r="F234" s="227" t="s">
        <v>294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144</v>
      </c>
      <c r="AU234" s="18" t="s">
        <v>81</v>
      </c>
    </row>
    <row r="235" s="13" customFormat="1">
      <c r="A235" s="13"/>
      <c r="B235" s="234"/>
      <c r="C235" s="235"/>
      <c r="D235" s="226" t="s">
        <v>150</v>
      </c>
      <c r="E235" s="236" t="s">
        <v>19</v>
      </c>
      <c r="F235" s="237" t="s">
        <v>784</v>
      </c>
      <c r="G235" s="235"/>
      <c r="H235" s="238">
        <v>230.31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150</v>
      </c>
      <c r="AU235" s="244" t="s">
        <v>81</v>
      </c>
      <c r="AV235" s="13" t="s">
        <v>81</v>
      </c>
      <c r="AW235" s="13" t="s">
        <v>33</v>
      </c>
      <c r="AX235" s="13" t="s">
        <v>79</v>
      </c>
      <c r="AY235" s="244" t="s">
        <v>135</v>
      </c>
    </row>
    <row r="236" s="2" customFormat="1" ht="16.5" customHeight="1">
      <c r="A236" s="39"/>
      <c r="B236" s="40"/>
      <c r="C236" s="213" t="s">
        <v>333</v>
      </c>
      <c r="D236" s="213" t="s">
        <v>137</v>
      </c>
      <c r="E236" s="214" t="s">
        <v>298</v>
      </c>
      <c r="F236" s="215" t="s">
        <v>299</v>
      </c>
      <c r="G236" s="216" t="s">
        <v>140</v>
      </c>
      <c r="H236" s="217">
        <v>1279.5</v>
      </c>
      <c r="I236" s="218"/>
      <c r="J236" s="219">
        <f>ROUND(I236*H236,2)</f>
        <v>0</v>
      </c>
      <c r="K236" s="215" t="s">
        <v>141</v>
      </c>
      <c r="L236" s="45"/>
      <c r="M236" s="220" t="s">
        <v>19</v>
      </c>
      <c r="N236" s="221" t="s">
        <v>43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142</v>
      </c>
      <c r="AT236" s="224" t="s">
        <v>137</v>
      </c>
      <c r="AU236" s="224" t="s">
        <v>81</v>
      </c>
      <c r="AY236" s="18" t="s">
        <v>135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79</v>
      </c>
      <c r="BK236" s="225">
        <f>ROUND(I236*H236,2)</f>
        <v>0</v>
      </c>
      <c r="BL236" s="18" t="s">
        <v>142</v>
      </c>
      <c r="BM236" s="224" t="s">
        <v>785</v>
      </c>
    </row>
    <row r="237" s="2" customFormat="1">
      <c r="A237" s="39"/>
      <c r="B237" s="40"/>
      <c r="C237" s="41"/>
      <c r="D237" s="226" t="s">
        <v>144</v>
      </c>
      <c r="E237" s="41"/>
      <c r="F237" s="227" t="s">
        <v>301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144</v>
      </c>
      <c r="AU237" s="18" t="s">
        <v>81</v>
      </c>
    </row>
    <row r="238" s="2" customFormat="1">
      <c r="A238" s="39"/>
      <c r="B238" s="40"/>
      <c r="C238" s="41"/>
      <c r="D238" s="231" t="s">
        <v>146</v>
      </c>
      <c r="E238" s="41"/>
      <c r="F238" s="232" t="s">
        <v>302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146</v>
      </c>
      <c r="AU238" s="18" t="s">
        <v>81</v>
      </c>
    </row>
    <row r="239" s="2" customFormat="1">
      <c r="A239" s="39"/>
      <c r="B239" s="40"/>
      <c r="C239" s="41"/>
      <c r="D239" s="226" t="s">
        <v>148</v>
      </c>
      <c r="E239" s="41"/>
      <c r="F239" s="233" t="s">
        <v>303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81</v>
      </c>
    </row>
    <row r="240" s="13" customFormat="1">
      <c r="A240" s="13"/>
      <c r="B240" s="234"/>
      <c r="C240" s="235"/>
      <c r="D240" s="226" t="s">
        <v>150</v>
      </c>
      <c r="E240" s="236" t="s">
        <v>19</v>
      </c>
      <c r="F240" s="237" t="s">
        <v>786</v>
      </c>
      <c r="G240" s="235"/>
      <c r="H240" s="238">
        <v>1279.5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150</v>
      </c>
      <c r="AU240" s="244" t="s">
        <v>81</v>
      </c>
      <c r="AV240" s="13" t="s">
        <v>81</v>
      </c>
      <c r="AW240" s="13" t="s">
        <v>33</v>
      </c>
      <c r="AX240" s="13" t="s">
        <v>79</v>
      </c>
      <c r="AY240" s="244" t="s">
        <v>135</v>
      </c>
    </row>
    <row r="241" s="2" customFormat="1" ht="16.5" customHeight="1">
      <c r="A241" s="39"/>
      <c r="B241" s="40"/>
      <c r="C241" s="256" t="s">
        <v>342</v>
      </c>
      <c r="D241" s="256" t="s">
        <v>292</v>
      </c>
      <c r="E241" s="257" t="s">
        <v>305</v>
      </c>
      <c r="F241" s="258" t="s">
        <v>306</v>
      </c>
      <c r="G241" s="259" t="s">
        <v>307</v>
      </c>
      <c r="H241" s="260">
        <v>51.18</v>
      </c>
      <c r="I241" s="261"/>
      <c r="J241" s="262">
        <f>ROUND(I241*H241,2)</f>
        <v>0</v>
      </c>
      <c r="K241" s="258" t="s">
        <v>141</v>
      </c>
      <c r="L241" s="263"/>
      <c r="M241" s="264" t="s">
        <v>19</v>
      </c>
      <c r="N241" s="265" t="s">
        <v>43</v>
      </c>
      <c r="O241" s="85"/>
      <c r="P241" s="222">
        <f>O241*H241</f>
        <v>0</v>
      </c>
      <c r="Q241" s="222">
        <v>0.001</v>
      </c>
      <c r="R241" s="222">
        <f>Q241*H241</f>
        <v>0.051180000000000003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201</v>
      </c>
      <c r="AT241" s="224" t="s">
        <v>292</v>
      </c>
      <c r="AU241" s="224" t="s">
        <v>81</v>
      </c>
      <c r="AY241" s="18" t="s">
        <v>135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79</v>
      </c>
      <c r="BK241" s="225">
        <f>ROUND(I241*H241,2)</f>
        <v>0</v>
      </c>
      <c r="BL241" s="18" t="s">
        <v>142</v>
      </c>
      <c r="BM241" s="224" t="s">
        <v>787</v>
      </c>
    </row>
    <row r="242" s="2" customFormat="1">
      <c r="A242" s="39"/>
      <c r="B242" s="40"/>
      <c r="C242" s="41"/>
      <c r="D242" s="226" t="s">
        <v>144</v>
      </c>
      <c r="E242" s="41"/>
      <c r="F242" s="227" t="s">
        <v>306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144</v>
      </c>
      <c r="AU242" s="18" t="s">
        <v>81</v>
      </c>
    </row>
    <row r="243" s="13" customFormat="1">
      <c r="A243" s="13"/>
      <c r="B243" s="234"/>
      <c r="C243" s="235"/>
      <c r="D243" s="226" t="s">
        <v>150</v>
      </c>
      <c r="E243" s="236" t="s">
        <v>19</v>
      </c>
      <c r="F243" s="237" t="s">
        <v>788</v>
      </c>
      <c r="G243" s="235"/>
      <c r="H243" s="238">
        <v>51.18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150</v>
      </c>
      <c r="AU243" s="244" t="s">
        <v>81</v>
      </c>
      <c r="AV243" s="13" t="s">
        <v>81</v>
      </c>
      <c r="AW243" s="13" t="s">
        <v>33</v>
      </c>
      <c r="AX243" s="13" t="s">
        <v>79</v>
      </c>
      <c r="AY243" s="244" t="s">
        <v>135</v>
      </c>
    </row>
    <row r="244" s="2" customFormat="1" ht="16.5" customHeight="1">
      <c r="A244" s="39"/>
      <c r="B244" s="40"/>
      <c r="C244" s="213" t="s">
        <v>349</v>
      </c>
      <c r="D244" s="213" t="s">
        <v>137</v>
      </c>
      <c r="E244" s="214" t="s">
        <v>311</v>
      </c>
      <c r="F244" s="215" t="s">
        <v>312</v>
      </c>
      <c r="G244" s="216" t="s">
        <v>140</v>
      </c>
      <c r="H244" s="217">
        <v>1876</v>
      </c>
      <c r="I244" s="218"/>
      <c r="J244" s="219">
        <f>ROUND(I244*H244,2)</f>
        <v>0</v>
      </c>
      <c r="K244" s="215" t="s">
        <v>141</v>
      </c>
      <c r="L244" s="45"/>
      <c r="M244" s="220" t="s">
        <v>19</v>
      </c>
      <c r="N244" s="221" t="s">
        <v>43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142</v>
      </c>
      <c r="AT244" s="224" t="s">
        <v>137</v>
      </c>
      <c r="AU244" s="224" t="s">
        <v>81</v>
      </c>
      <c r="AY244" s="18" t="s">
        <v>135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79</v>
      </c>
      <c r="BK244" s="225">
        <f>ROUND(I244*H244,2)</f>
        <v>0</v>
      </c>
      <c r="BL244" s="18" t="s">
        <v>142</v>
      </c>
      <c r="BM244" s="224" t="s">
        <v>789</v>
      </c>
    </row>
    <row r="245" s="2" customFormat="1">
      <c r="A245" s="39"/>
      <c r="B245" s="40"/>
      <c r="C245" s="41"/>
      <c r="D245" s="226" t="s">
        <v>144</v>
      </c>
      <c r="E245" s="41"/>
      <c r="F245" s="227" t="s">
        <v>314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144</v>
      </c>
      <c r="AU245" s="18" t="s">
        <v>81</v>
      </c>
    </row>
    <row r="246" s="2" customFormat="1">
      <c r="A246" s="39"/>
      <c r="B246" s="40"/>
      <c r="C246" s="41"/>
      <c r="D246" s="231" t="s">
        <v>146</v>
      </c>
      <c r="E246" s="41"/>
      <c r="F246" s="232" t="s">
        <v>315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146</v>
      </c>
      <c r="AU246" s="18" t="s">
        <v>81</v>
      </c>
    </row>
    <row r="247" s="2" customFormat="1">
      <c r="A247" s="39"/>
      <c r="B247" s="40"/>
      <c r="C247" s="41"/>
      <c r="D247" s="226" t="s">
        <v>148</v>
      </c>
      <c r="E247" s="41"/>
      <c r="F247" s="233" t="s">
        <v>316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148</v>
      </c>
      <c r="AU247" s="18" t="s">
        <v>81</v>
      </c>
    </row>
    <row r="248" s="13" customFormat="1">
      <c r="A248" s="13"/>
      <c r="B248" s="234"/>
      <c r="C248" s="235"/>
      <c r="D248" s="226" t="s">
        <v>150</v>
      </c>
      <c r="E248" s="236" t="s">
        <v>19</v>
      </c>
      <c r="F248" s="237" t="s">
        <v>790</v>
      </c>
      <c r="G248" s="235"/>
      <c r="H248" s="238">
        <v>1876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150</v>
      </c>
      <c r="AU248" s="244" t="s">
        <v>81</v>
      </c>
      <c r="AV248" s="13" t="s">
        <v>81</v>
      </c>
      <c r="AW248" s="13" t="s">
        <v>33</v>
      </c>
      <c r="AX248" s="13" t="s">
        <v>79</v>
      </c>
      <c r="AY248" s="244" t="s">
        <v>135</v>
      </c>
    </row>
    <row r="249" s="12" customFormat="1" ht="22.8" customHeight="1">
      <c r="A249" s="12"/>
      <c r="B249" s="197"/>
      <c r="C249" s="198"/>
      <c r="D249" s="199" t="s">
        <v>71</v>
      </c>
      <c r="E249" s="211" t="s">
        <v>81</v>
      </c>
      <c r="F249" s="211" t="s">
        <v>791</v>
      </c>
      <c r="G249" s="198"/>
      <c r="H249" s="198"/>
      <c r="I249" s="201"/>
      <c r="J249" s="212">
        <f>BK249</f>
        <v>0</v>
      </c>
      <c r="K249" s="198"/>
      <c r="L249" s="203"/>
      <c r="M249" s="204"/>
      <c r="N249" s="205"/>
      <c r="O249" s="205"/>
      <c r="P249" s="206">
        <f>SUM(P250:P277)</f>
        <v>0</v>
      </c>
      <c r="Q249" s="205"/>
      <c r="R249" s="206">
        <f>SUM(R250:R277)</f>
        <v>16.330153799999998</v>
      </c>
      <c r="S249" s="205"/>
      <c r="T249" s="207">
        <f>SUM(T250:T277)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8" t="s">
        <v>79</v>
      </c>
      <c r="AT249" s="209" t="s">
        <v>71</v>
      </c>
      <c r="AU249" s="209" t="s">
        <v>79</v>
      </c>
      <c r="AY249" s="208" t="s">
        <v>135</v>
      </c>
      <c r="BK249" s="210">
        <f>SUM(BK250:BK277)</f>
        <v>0</v>
      </c>
    </row>
    <row r="250" s="2" customFormat="1" ht="16.5" customHeight="1">
      <c r="A250" s="39"/>
      <c r="B250" s="40"/>
      <c r="C250" s="213" t="s">
        <v>356</v>
      </c>
      <c r="D250" s="213" t="s">
        <v>137</v>
      </c>
      <c r="E250" s="214" t="s">
        <v>792</v>
      </c>
      <c r="F250" s="215" t="s">
        <v>793</v>
      </c>
      <c r="G250" s="216" t="s">
        <v>140</v>
      </c>
      <c r="H250" s="217">
        <v>555.79999999999995</v>
      </c>
      <c r="I250" s="218"/>
      <c r="J250" s="219">
        <f>ROUND(I250*H250,2)</f>
        <v>0</v>
      </c>
      <c r="K250" s="215" t="s">
        <v>141</v>
      </c>
      <c r="L250" s="45"/>
      <c r="M250" s="220" t="s">
        <v>19</v>
      </c>
      <c r="N250" s="221" t="s">
        <v>43</v>
      </c>
      <c r="O250" s="85"/>
      <c r="P250" s="222">
        <f>O250*H250</f>
        <v>0</v>
      </c>
      <c r="Q250" s="222">
        <v>0.00027</v>
      </c>
      <c r="R250" s="222">
        <f>Q250*H250</f>
        <v>0.15006599999999998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142</v>
      </c>
      <c r="AT250" s="224" t="s">
        <v>137</v>
      </c>
      <c r="AU250" s="224" t="s">
        <v>81</v>
      </c>
      <c r="AY250" s="18" t="s">
        <v>135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142</v>
      </c>
      <c r="BM250" s="224" t="s">
        <v>794</v>
      </c>
    </row>
    <row r="251" s="2" customFormat="1">
      <c r="A251" s="39"/>
      <c r="B251" s="40"/>
      <c r="C251" s="41"/>
      <c r="D251" s="226" t="s">
        <v>144</v>
      </c>
      <c r="E251" s="41"/>
      <c r="F251" s="227" t="s">
        <v>795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144</v>
      </c>
      <c r="AU251" s="18" t="s">
        <v>81</v>
      </c>
    </row>
    <row r="252" s="2" customFormat="1">
      <c r="A252" s="39"/>
      <c r="B252" s="40"/>
      <c r="C252" s="41"/>
      <c r="D252" s="231" t="s">
        <v>146</v>
      </c>
      <c r="E252" s="41"/>
      <c r="F252" s="232" t="s">
        <v>796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146</v>
      </c>
      <c r="AU252" s="18" t="s">
        <v>81</v>
      </c>
    </row>
    <row r="253" s="2" customFormat="1">
      <c r="A253" s="39"/>
      <c r="B253" s="40"/>
      <c r="C253" s="41"/>
      <c r="D253" s="226" t="s">
        <v>148</v>
      </c>
      <c r="E253" s="41"/>
      <c r="F253" s="233" t="s">
        <v>797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148</v>
      </c>
      <c r="AU253" s="18" t="s">
        <v>81</v>
      </c>
    </row>
    <row r="254" s="13" customFormat="1">
      <c r="A254" s="13"/>
      <c r="B254" s="234"/>
      <c r="C254" s="235"/>
      <c r="D254" s="226" t="s">
        <v>150</v>
      </c>
      <c r="E254" s="236" t="s">
        <v>19</v>
      </c>
      <c r="F254" s="237" t="s">
        <v>798</v>
      </c>
      <c r="G254" s="235"/>
      <c r="H254" s="238">
        <v>555.79999999999995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150</v>
      </c>
      <c r="AU254" s="244" t="s">
        <v>81</v>
      </c>
      <c r="AV254" s="13" t="s">
        <v>81</v>
      </c>
      <c r="AW254" s="13" t="s">
        <v>33</v>
      </c>
      <c r="AX254" s="13" t="s">
        <v>79</v>
      </c>
      <c r="AY254" s="244" t="s">
        <v>135</v>
      </c>
    </row>
    <row r="255" s="2" customFormat="1" ht="16.5" customHeight="1">
      <c r="A255" s="39"/>
      <c r="B255" s="40"/>
      <c r="C255" s="256" t="s">
        <v>363</v>
      </c>
      <c r="D255" s="256" t="s">
        <v>292</v>
      </c>
      <c r="E255" s="257" t="s">
        <v>799</v>
      </c>
      <c r="F255" s="258" t="s">
        <v>800</v>
      </c>
      <c r="G255" s="259" t="s">
        <v>140</v>
      </c>
      <c r="H255" s="260">
        <v>658.34500000000003</v>
      </c>
      <c r="I255" s="261"/>
      <c r="J255" s="262">
        <f>ROUND(I255*H255,2)</f>
        <v>0</v>
      </c>
      <c r="K255" s="258" t="s">
        <v>141</v>
      </c>
      <c r="L255" s="263"/>
      <c r="M255" s="264" t="s">
        <v>19</v>
      </c>
      <c r="N255" s="265" t="s">
        <v>43</v>
      </c>
      <c r="O255" s="85"/>
      <c r="P255" s="222">
        <f>O255*H255</f>
        <v>0</v>
      </c>
      <c r="Q255" s="222">
        <v>0.00029999999999999997</v>
      </c>
      <c r="R255" s="222">
        <f>Q255*H255</f>
        <v>0.1975035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201</v>
      </c>
      <c r="AT255" s="224" t="s">
        <v>292</v>
      </c>
      <c r="AU255" s="224" t="s">
        <v>81</v>
      </c>
      <c r="AY255" s="18" t="s">
        <v>135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79</v>
      </c>
      <c r="BK255" s="225">
        <f>ROUND(I255*H255,2)</f>
        <v>0</v>
      </c>
      <c r="BL255" s="18" t="s">
        <v>142</v>
      </c>
      <c r="BM255" s="224" t="s">
        <v>801</v>
      </c>
    </row>
    <row r="256" s="2" customFormat="1">
      <c r="A256" s="39"/>
      <c r="B256" s="40"/>
      <c r="C256" s="41"/>
      <c r="D256" s="226" t="s">
        <v>144</v>
      </c>
      <c r="E256" s="41"/>
      <c r="F256" s="227" t="s">
        <v>800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144</v>
      </c>
      <c r="AU256" s="18" t="s">
        <v>81</v>
      </c>
    </row>
    <row r="257" s="13" customFormat="1">
      <c r="A257" s="13"/>
      <c r="B257" s="234"/>
      <c r="C257" s="235"/>
      <c r="D257" s="226" t="s">
        <v>150</v>
      </c>
      <c r="E257" s="236" t="s">
        <v>19</v>
      </c>
      <c r="F257" s="237" t="s">
        <v>802</v>
      </c>
      <c r="G257" s="235"/>
      <c r="H257" s="238">
        <v>555.79999999999995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150</v>
      </c>
      <c r="AU257" s="244" t="s">
        <v>81</v>
      </c>
      <c r="AV257" s="13" t="s">
        <v>81</v>
      </c>
      <c r="AW257" s="13" t="s">
        <v>33</v>
      </c>
      <c r="AX257" s="13" t="s">
        <v>79</v>
      </c>
      <c r="AY257" s="244" t="s">
        <v>135</v>
      </c>
    </row>
    <row r="258" s="13" customFormat="1">
      <c r="A258" s="13"/>
      <c r="B258" s="234"/>
      <c r="C258" s="235"/>
      <c r="D258" s="226" t="s">
        <v>150</v>
      </c>
      <c r="E258" s="235"/>
      <c r="F258" s="237" t="s">
        <v>803</v>
      </c>
      <c r="G258" s="235"/>
      <c r="H258" s="238">
        <v>658.34500000000003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150</v>
      </c>
      <c r="AU258" s="244" t="s">
        <v>81</v>
      </c>
      <c r="AV258" s="13" t="s">
        <v>81</v>
      </c>
      <c r="AW258" s="13" t="s">
        <v>4</v>
      </c>
      <c r="AX258" s="13" t="s">
        <v>79</v>
      </c>
      <c r="AY258" s="244" t="s">
        <v>135</v>
      </c>
    </row>
    <row r="259" s="2" customFormat="1" ht="16.5" customHeight="1">
      <c r="A259" s="39"/>
      <c r="B259" s="40"/>
      <c r="C259" s="213" t="s">
        <v>371</v>
      </c>
      <c r="D259" s="213" t="s">
        <v>137</v>
      </c>
      <c r="E259" s="214" t="s">
        <v>804</v>
      </c>
      <c r="F259" s="215" t="s">
        <v>805</v>
      </c>
      <c r="G259" s="216" t="s">
        <v>244</v>
      </c>
      <c r="H259" s="217">
        <v>7.6299999999999999</v>
      </c>
      <c r="I259" s="218"/>
      <c r="J259" s="219">
        <f>ROUND(I259*H259,2)</f>
        <v>0</v>
      </c>
      <c r="K259" s="215" t="s">
        <v>141</v>
      </c>
      <c r="L259" s="45"/>
      <c r="M259" s="220" t="s">
        <v>19</v>
      </c>
      <c r="N259" s="221" t="s">
        <v>43</v>
      </c>
      <c r="O259" s="85"/>
      <c r="P259" s="222">
        <f>O259*H259</f>
        <v>0</v>
      </c>
      <c r="Q259" s="222">
        <v>1.9199999999999999</v>
      </c>
      <c r="R259" s="222">
        <f>Q259*H259</f>
        <v>14.6496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142</v>
      </c>
      <c r="AT259" s="224" t="s">
        <v>137</v>
      </c>
      <c r="AU259" s="224" t="s">
        <v>81</v>
      </c>
      <c r="AY259" s="18" t="s">
        <v>135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79</v>
      </c>
      <c r="BK259" s="225">
        <f>ROUND(I259*H259,2)</f>
        <v>0</v>
      </c>
      <c r="BL259" s="18" t="s">
        <v>142</v>
      </c>
      <c r="BM259" s="224" t="s">
        <v>806</v>
      </c>
    </row>
    <row r="260" s="2" customFormat="1">
      <c r="A260" s="39"/>
      <c r="B260" s="40"/>
      <c r="C260" s="41"/>
      <c r="D260" s="226" t="s">
        <v>144</v>
      </c>
      <c r="E260" s="41"/>
      <c r="F260" s="227" t="s">
        <v>805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144</v>
      </c>
      <c r="AU260" s="18" t="s">
        <v>81</v>
      </c>
    </row>
    <row r="261" s="2" customFormat="1">
      <c r="A261" s="39"/>
      <c r="B261" s="40"/>
      <c r="C261" s="41"/>
      <c r="D261" s="231" t="s">
        <v>146</v>
      </c>
      <c r="E261" s="41"/>
      <c r="F261" s="232" t="s">
        <v>807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146</v>
      </c>
      <c r="AU261" s="18" t="s">
        <v>81</v>
      </c>
    </row>
    <row r="262" s="2" customFormat="1">
      <c r="A262" s="39"/>
      <c r="B262" s="40"/>
      <c r="C262" s="41"/>
      <c r="D262" s="226" t="s">
        <v>148</v>
      </c>
      <c r="E262" s="41"/>
      <c r="F262" s="233" t="s">
        <v>808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148</v>
      </c>
      <c r="AU262" s="18" t="s">
        <v>81</v>
      </c>
    </row>
    <row r="263" s="13" customFormat="1">
      <c r="A263" s="13"/>
      <c r="B263" s="234"/>
      <c r="C263" s="235"/>
      <c r="D263" s="226" t="s">
        <v>150</v>
      </c>
      <c r="E263" s="236" t="s">
        <v>19</v>
      </c>
      <c r="F263" s="237" t="s">
        <v>809</v>
      </c>
      <c r="G263" s="235"/>
      <c r="H263" s="238">
        <v>7.6299999999999999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150</v>
      </c>
      <c r="AU263" s="244" t="s">
        <v>81</v>
      </c>
      <c r="AV263" s="13" t="s">
        <v>81</v>
      </c>
      <c r="AW263" s="13" t="s">
        <v>33</v>
      </c>
      <c r="AX263" s="13" t="s">
        <v>79</v>
      </c>
      <c r="AY263" s="244" t="s">
        <v>135</v>
      </c>
    </row>
    <row r="264" s="2" customFormat="1" ht="16.5" customHeight="1">
      <c r="A264" s="39"/>
      <c r="B264" s="40"/>
      <c r="C264" s="213" t="s">
        <v>379</v>
      </c>
      <c r="D264" s="213" t="s">
        <v>137</v>
      </c>
      <c r="E264" s="214" t="s">
        <v>810</v>
      </c>
      <c r="F264" s="215" t="s">
        <v>811</v>
      </c>
      <c r="G264" s="216" t="s">
        <v>140</v>
      </c>
      <c r="H264" s="217">
        <v>2698</v>
      </c>
      <c r="I264" s="218"/>
      <c r="J264" s="219">
        <f>ROUND(I264*H264,2)</f>
        <v>0</v>
      </c>
      <c r="K264" s="215" t="s">
        <v>141</v>
      </c>
      <c r="L264" s="45"/>
      <c r="M264" s="220" t="s">
        <v>19</v>
      </c>
      <c r="N264" s="221" t="s">
        <v>43</v>
      </c>
      <c r="O264" s="85"/>
      <c r="P264" s="222">
        <f>O264*H264</f>
        <v>0</v>
      </c>
      <c r="Q264" s="222">
        <v>0.00010000000000000001</v>
      </c>
      <c r="R264" s="222">
        <f>Q264*H264</f>
        <v>0.26980000000000004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142</v>
      </c>
      <c r="AT264" s="224" t="s">
        <v>137</v>
      </c>
      <c r="AU264" s="224" t="s">
        <v>81</v>
      </c>
      <c r="AY264" s="18" t="s">
        <v>135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79</v>
      </c>
      <c r="BK264" s="225">
        <f>ROUND(I264*H264,2)</f>
        <v>0</v>
      </c>
      <c r="BL264" s="18" t="s">
        <v>142</v>
      </c>
      <c r="BM264" s="224" t="s">
        <v>812</v>
      </c>
    </row>
    <row r="265" s="2" customFormat="1">
      <c r="A265" s="39"/>
      <c r="B265" s="40"/>
      <c r="C265" s="41"/>
      <c r="D265" s="226" t="s">
        <v>144</v>
      </c>
      <c r="E265" s="41"/>
      <c r="F265" s="227" t="s">
        <v>813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144</v>
      </c>
      <c r="AU265" s="18" t="s">
        <v>81</v>
      </c>
    </row>
    <row r="266" s="2" customFormat="1">
      <c r="A266" s="39"/>
      <c r="B266" s="40"/>
      <c r="C266" s="41"/>
      <c r="D266" s="231" t="s">
        <v>146</v>
      </c>
      <c r="E266" s="41"/>
      <c r="F266" s="232" t="s">
        <v>814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146</v>
      </c>
      <c r="AU266" s="18" t="s">
        <v>81</v>
      </c>
    </row>
    <row r="267" s="2" customFormat="1">
      <c r="A267" s="39"/>
      <c r="B267" s="40"/>
      <c r="C267" s="41"/>
      <c r="D267" s="226" t="s">
        <v>148</v>
      </c>
      <c r="E267" s="41"/>
      <c r="F267" s="233" t="s">
        <v>815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148</v>
      </c>
      <c r="AU267" s="18" t="s">
        <v>81</v>
      </c>
    </row>
    <row r="268" s="13" customFormat="1">
      <c r="A268" s="13"/>
      <c r="B268" s="234"/>
      <c r="C268" s="235"/>
      <c r="D268" s="226" t="s">
        <v>150</v>
      </c>
      <c r="E268" s="236" t="s">
        <v>19</v>
      </c>
      <c r="F268" s="237" t="s">
        <v>816</v>
      </c>
      <c r="G268" s="235"/>
      <c r="H268" s="238">
        <v>1876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150</v>
      </c>
      <c r="AU268" s="244" t="s">
        <v>81</v>
      </c>
      <c r="AV268" s="13" t="s">
        <v>81</v>
      </c>
      <c r="AW268" s="13" t="s">
        <v>33</v>
      </c>
      <c r="AX268" s="13" t="s">
        <v>72</v>
      </c>
      <c r="AY268" s="244" t="s">
        <v>135</v>
      </c>
    </row>
    <row r="269" s="13" customFormat="1">
      <c r="A269" s="13"/>
      <c r="B269" s="234"/>
      <c r="C269" s="235"/>
      <c r="D269" s="226" t="s">
        <v>150</v>
      </c>
      <c r="E269" s="236" t="s">
        <v>19</v>
      </c>
      <c r="F269" s="237" t="s">
        <v>817</v>
      </c>
      <c r="G269" s="235"/>
      <c r="H269" s="238">
        <v>822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150</v>
      </c>
      <c r="AU269" s="244" t="s">
        <v>81</v>
      </c>
      <c r="AV269" s="13" t="s">
        <v>81</v>
      </c>
      <c r="AW269" s="13" t="s">
        <v>33</v>
      </c>
      <c r="AX269" s="13" t="s">
        <v>72</v>
      </c>
      <c r="AY269" s="244" t="s">
        <v>135</v>
      </c>
    </row>
    <row r="270" s="14" customFormat="1">
      <c r="A270" s="14"/>
      <c r="B270" s="245"/>
      <c r="C270" s="246"/>
      <c r="D270" s="226" t="s">
        <v>150</v>
      </c>
      <c r="E270" s="247" t="s">
        <v>19</v>
      </c>
      <c r="F270" s="248" t="s">
        <v>153</v>
      </c>
      <c r="G270" s="246"/>
      <c r="H270" s="249">
        <v>2698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150</v>
      </c>
      <c r="AU270" s="255" t="s">
        <v>81</v>
      </c>
      <c r="AV270" s="14" t="s">
        <v>142</v>
      </c>
      <c r="AW270" s="14" t="s">
        <v>33</v>
      </c>
      <c r="AX270" s="14" t="s">
        <v>79</v>
      </c>
      <c r="AY270" s="255" t="s">
        <v>135</v>
      </c>
    </row>
    <row r="271" s="2" customFormat="1" ht="16.5" customHeight="1">
      <c r="A271" s="39"/>
      <c r="B271" s="40"/>
      <c r="C271" s="256" t="s">
        <v>386</v>
      </c>
      <c r="D271" s="256" t="s">
        <v>292</v>
      </c>
      <c r="E271" s="257" t="s">
        <v>799</v>
      </c>
      <c r="F271" s="258" t="s">
        <v>800</v>
      </c>
      <c r="G271" s="259" t="s">
        <v>140</v>
      </c>
      <c r="H271" s="260">
        <v>3195.7809999999999</v>
      </c>
      <c r="I271" s="261"/>
      <c r="J271" s="262">
        <f>ROUND(I271*H271,2)</f>
        <v>0</v>
      </c>
      <c r="K271" s="258" t="s">
        <v>141</v>
      </c>
      <c r="L271" s="263"/>
      <c r="M271" s="264" t="s">
        <v>19</v>
      </c>
      <c r="N271" s="265" t="s">
        <v>43</v>
      </c>
      <c r="O271" s="85"/>
      <c r="P271" s="222">
        <f>O271*H271</f>
        <v>0</v>
      </c>
      <c r="Q271" s="222">
        <v>0.00029999999999999997</v>
      </c>
      <c r="R271" s="222">
        <f>Q271*H271</f>
        <v>0.95873429999999993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201</v>
      </c>
      <c r="AT271" s="224" t="s">
        <v>292</v>
      </c>
      <c r="AU271" s="224" t="s">
        <v>81</v>
      </c>
      <c r="AY271" s="18" t="s">
        <v>135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79</v>
      </c>
      <c r="BK271" s="225">
        <f>ROUND(I271*H271,2)</f>
        <v>0</v>
      </c>
      <c r="BL271" s="18" t="s">
        <v>142</v>
      </c>
      <c r="BM271" s="224" t="s">
        <v>818</v>
      </c>
    </row>
    <row r="272" s="2" customFormat="1">
      <c r="A272" s="39"/>
      <c r="B272" s="40"/>
      <c r="C272" s="41"/>
      <c r="D272" s="226" t="s">
        <v>144</v>
      </c>
      <c r="E272" s="41"/>
      <c r="F272" s="227" t="s">
        <v>800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144</v>
      </c>
      <c r="AU272" s="18" t="s">
        <v>81</v>
      </c>
    </row>
    <row r="273" s="13" customFormat="1">
      <c r="A273" s="13"/>
      <c r="B273" s="234"/>
      <c r="C273" s="235"/>
      <c r="D273" s="226" t="s">
        <v>150</v>
      </c>
      <c r="E273" s="236" t="s">
        <v>19</v>
      </c>
      <c r="F273" s="237" t="s">
        <v>819</v>
      </c>
      <c r="G273" s="235"/>
      <c r="H273" s="238">
        <v>2698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150</v>
      </c>
      <c r="AU273" s="244" t="s">
        <v>81</v>
      </c>
      <c r="AV273" s="13" t="s">
        <v>81</v>
      </c>
      <c r="AW273" s="13" t="s">
        <v>33</v>
      </c>
      <c r="AX273" s="13" t="s">
        <v>79</v>
      </c>
      <c r="AY273" s="244" t="s">
        <v>135</v>
      </c>
    </row>
    <row r="274" s="13" customFormat="1">
      <c r="A274" s="13"/>
      <c r="B274" s="234"/>
      <c r="C274" s="235"/>
      <c r="D274" s="226" t="s">
        <v>150</v>
      </c>
      <c r="E274" s="235"/>
      <c r="F274" s="237" t="s">
        <v>820</v>
      </c>
      <c r="G274" s="235"/>
      <c r="H274" s="238">
        <v>3195.7809999999999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150</v>
      </c>
      <c r="AU274" s="244" t="s">
        <v>81</v>
      </c>
      <c r="AV274" s="13" t="s">
        <v>81</v>
      </c>
      <c r="AW274" s="13" t="s">
        <v>4</v>
      </c>
      <c r="AX274" s="13" t="s">
        <v>79</v>
      </c>
      <c r="AY274" s="244" t="s">
        <v>135</v>
      </c>
    </row>
    <row r="275" s="2" customFormat="1" ht="16.5" customHeight="1">
      <c r="A275" s="39"/>
      <c r="B275" s="40"/>
      <c r="C275" s="213" t="s">
        <v>392</v>
      </c>
      <c r="D275" s="213" t="s">
        <v>137</v>
      </c>
      <c r="E275" s="214" t="s">
        <v>821</v>
      </c>
      <c r="F275" s="215" t="s">
        <v>822</v>
      </c>
      <c r="G275" s="216" t="s">
        <v>330</v>
      </c>
      <c r="H275" s="217">
        <v>1</v>
      </c>
      <c r="I275" s="218"/>
      <c r="J275" s="219">
        <f>ROUND(I275*H275,2)</f>
        <v>0</v>
      </c>
      <c r="K275" s="215" t="s">
        <v>19</v>
      </c>
      <c r="L275" s="45"/>
      <c r="M275" s="220" t="s">
        <v>19</v>
      </c>
      <c r="N275" s="221" t="s">
        <v>43</v>
      </c>
      <c r="O275" s="85"/>
      <c r="P275" s="222">
        <f>O275*H275</f>
        <v>0</v>
      </c>
      <c r="Q275" s="222">
        <v>0.10445</v>
      </c>
      <c r="R275" s="222">
        <f>Q275*H275</f>
        <v>0.10445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142</v>
      </c>
      <c r="AT275" s="224" t="s">
        <v>137</v>
      </c>
      <c r="AU275" s="224" t="s">
        <v>81</v>
      </c>
      <c r="AY275" s="18" t="s">
        <v>135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79</v>
      </c>
      <c r="BK275" s="225">
        <f>ROUND(I275*H275,2)</f>
        <v>0</v>
      </c>
      <c r="BL275" s="18" t="s">
        <v>142</v>
      </c>
      <c r="BM275" s="224" t="s">
        <v>823</v>
      </c>
    </row>
    <row r="276" s="2" customFormat="1">
      <c r="A276" s="39"/>
      <c r="B276" s="40"/>
      <c r="C276" s="41"/>
      <c r="D276" s="226" t="s">
        <v>144</v>
      </c>
      <c r="E276" s="41"/>
      <c r="F276" s="227" t="s">
        <v>822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144</v>
      </c>
      <c r="AU276" s="18" t="s">
        <v>81</v>
      </c>
    </row>
    <row r="277" s="2" customFormat="1">
      <c r="A277" s="39"/>
      <c r="B277" s="40"/>
      <c r="C277" s="41"/>
      <c r="D277" s="226" t="s">
        <v>148</v>
      </c>
      <c r="E277" s="41"/>
      <c r="F277" s="233" t="s">
        <v>824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81</v>
      </c>
    </row>
    <row r="278" s="12" customFormat="1" ht="22.8" customHeight="1">
      <c r="A278" s="12"/>
      <c r="B278" s="197"/>
      <c r="C278" s="198"/>
      <c r="D278" s="199" t="s">
        <v>71</v>
      </c>
      <c r="E278" s="211" t="s">
        <v>142</v>
      </c>
      <c r="F278" s="211" t="s">
        <v>326</v>
      </c>
      <c r="G278" s="198"/>
      <c r="H278" s="198"/>
      <c r="I278" s="201"/>
      <c r="J278" s="212">
        <f>BK278</f>
        <v>0</v>
      </c>
      <c r="K278" s="198"/>
      <c r="L278" s="203"/>
      <c r="M278" s="204"/>
      <c r="N278" s="205"/>
      <c r="O278" s="205"/>
      <c r="P278" s="206">
        <f>SUM(P279:P281)</f>
        <v>0</v>
      </c>
      <c r="Q278" s="205"/>
      <c r="R278" s="206">
        <f>SUM(R279:R281)</f>
        <v>0</v>
      </c>
      <c r="S278" s="205"/>
      <c r="T278" s="207">
        <f>SUM(T279:T281)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8" t="s">
        <v>79</v>
      </c>
      <c r="AT278" s="209" t="s">
        <v>71</v>
      </c>
      <c r="AU278" s="209" t="s">
        <v>79</v>
      </c>
      <c r="AY278" s="208" t="s">
        <v>135</v>
      </c>
      <c r="BK278" s="210">
        <f>SUM(BK279:BK281)</f>
        <v>0</v>
      </c>
    </row>
    <row r="279" s="2" customFormat="1" ht="16.5" customHeight="1">
      <c r="A279" s="39"/>
      <c r="B279" s="40"/>
      <c r="C279" s="213" t="s">
        <v>398</v>
      </c>
      <c r="D279" s="213" t="s">
        <v>137</v>
      </c>
      <c r="E279" s="214" t="s">
        <v>825</v>
      </c>
      <c r="F279" s="215" t="s">
        <v>826</v>
      </c>
      <c r="G279" s="216" t="s">
        <v>244</v>
      </c>
      <c r="H279" s="217">
        <v>0.71999999999999997</v>
      </c>
      <c r="I279" s="218"/>
      <c r="J279" s="219">
        <f>ROUND(I279*H279,2)</f>
        <v>0</v>
      </c>
      <c r="K279" s="215" t="s">
        <v>19</v>
      </c>
      <c r="L279" s="45"/>
      <c r="M279" s="220" t="s">
        <v>19</v>
      </c>
      <c r="N279" s="221" t="s">
        <v>43</v>
      </c>
      <c r="O279" s="85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142</v>
      </c>
      <c r="AT279" s="224" t="s">
        <v>137</v>
      </c>
      <c r="AU279" s="224" t="s">
        <v>81</v>
      </c>
      <c r="AY279" s="18" t="s">
        <v>135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79</v>
      </c>
      <c r="BK279" s="225">
        <f>ROUND(I279*H279,2)</f>
        <v>0</v>
      </c>
      <c r="BL279" s="18" t="s">
        <v>142</v>
      </c>
      <c r="BM279" s="224" t="s">
        <v>827</v>
      </c>
    </row>
    <row r="280" s="2" customFormat="1">
      <c r="A280" s="39"/>
      <c r="B280" s="40"/>
      <c r="C280" s="41"/>
      <c r="D280" s="226" t="s">
        <v>144</v>
      </c>
      <c r="E280" s="41"/>
      <c r="F280" s="227" t="s">
        <v>826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144</v>
      </c>
      <c r="AU280" s="18" t="s">
        <v>81</v>
      </c>
    </row>
    <row r="281" s="13" customFormat="1">
      <c r="A281" s="13"/>
      <c r="B281" s="234"/>
      <c r="C281" s="235"/>
      <c r="D281" s="226" t="s">
        <v>150</v>
      </c>
      <c r="E281" s="236" t="s">
        <v>19</v>
      </c>
      <c r="F281" s="237" t="s">
        <v>828</v>
      </c>
      <c r="G281" s="235"/>
      <c r="H281" s="238">
        <v>0.71999999999999997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150</v>
      </c>
      <c r="AU281" s="244" t="s">
        <v>81</v>
      </c>
      <c r="AV281" s="13" t="s">
        <v>81</v>
      </c>
      <c r="AW281" s="13" t="s">
        <v>33</v>
      </c>
      <c r="AX281" s="13" t="s">
        <v>79</v>
      </c>
      <c r="AY281" s="244" t="s">
        <v>135</v>
      </c>
    </row>
    <row r="282" s="12" customFormat="1" ht="22.8" customHeight="1">
      <c r="A282" s="12"/>
      <c r="B282" s="197"/>
      <c r="C282" s="198"/>
      <c r="D282" s="199" t="s">
        <v>71</v>
      </c>
      <c r="E282" s="211" t="s">
        <v>176</v>
      </c>
      <c r="F282" s="211" t="s">
        <v>341</v>
      </c>
      <c r="G282" s="198"/>
      <c r="H282" s="198"/>
      <c r="I282" s="201"/>
      <c r="J282" s="212">
        <f>BK282</f>
        <v>0</v>
      </c>
      <c r="K282" s="198"/>
      <c r="L282" s="203"/>
      <c r="M282" s="204"/>
      <c r="N282" s="205"/>
      <c r="O282" s="205"/>
      <c r="P282" s="206">
        <f>SUM(P283:P351)</f>
        <v>0</v>
      </c>
      <c r="Q282" s="205"/>
      <c r="R282" s="206">
        <f>SUM(R283:R351)</f>
        <v>798.31469500000003</v>
      </c>
      <c r="S282" s="205"/>
      <c r="T282" s="207">
        <f>SUM(T283:T351)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8" t="s">
        <v>79</v>
      </c>
      <c r="AT282" s="209" t="s">
        <v>71</v>
      </c>
      <c r="AU282" s="209" t="s">
        <v>79</v>
      </c>
      <c r="AY282" s="208" t="s">
        <v>135</v>
      </c>
      <c r="BK282" s="210">
        <f>SUM(BK283:BK351)</f>
        <v>0</v>
      </c>
    </row>
    <row r="283" s="2" customFormat="1" ht="16.5" customHeight="1">
      <c r="A283" s="39"/>
      <c r="B283" s="40"/>
      <c r="C283" s="213" t="s">
        <v>409</v>
      </c>
      <c r="D283" s="213" t="s">
        <v>137</v>
      </c>
      <c r="E283" s="214" t="s">
        <v>829</v>
      </c>
      <c r="F283" s="215" t="s">
        <v>830</v>
      </c>
      <c r="G283" s="216" t="s">
        <v>140</v>
      </c>
      <c r="H283" s="217">
        <v>822</v>
      </c>
      <c r="I283" s="218"/>
      <c r="J283" s="219">
        <f>ROUND(I283*H283,2)</f>
        <v>0</v>
      </c>
      <c r="K283" s="215" t="s">
        <v>141</v>
      </c>
      <c r="L283" s="45"/>
      <c r="M283" s="220" t="s">
        <v>19</v>
      </c>
      <c r="N283" s="221" t="s">
        <v>43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142</v>
      </c>
      <c r="AT283" s="224" t="s">
        <v>137</v>
      </c>
      <c r="AU283" s="224" t="s">
        <v>81</v>
      </c>
      <c r="AY283" s="18" t="s">
        <v>135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79</v>
      </c>
      <c r="BK283" s="225">
        <f>ROUND(I283*H283,2)</f>
        <v>0</v>
      </c>
      <c r="BL283" s="18" t="s">
        <v>142</v>
      </c>
      <c r="BM283" s="224" t="s">
        <v>831</v>
      </c>
    </row>
    <row r="284" s="2" customFormat="1">
      <c r="A284" s="39"/>
      <c r="B284" s="40"/>
      <c r="C284" s="41"/>
      <c r="D284" s="226" t="s">
        <v>144</v>
      </c>
      <c r="E284" s="41"/>
      <c r="F284" s="227" t="s">
        <v>832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144</v>
      </c>
      <c r="AU284" s="18" t="s">
        <v>81</v>
      </c>
    </row>
    <row r="285" s="2" customFormat="1">
      <c r="A285" s="39"/>
      <c r="B285" s="40"/>
      <c r="C285" s="41"/>
      <c r="D285" s="231" t="s">
        <v>146</v>
      </c>
      <c r="E285" s="41"/>
      <c r="F285" s="232" t="s">
        <v>833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146</v>
      </c>
      <c r="AU285" s="18" t="s">
        <v>81</v>
      </c>
    </row>
    <row r="286" s="13" customFormat="1">
      <c r="A286" s="13"/>
      <c r="B286" s="234"/>
      <c r="C286" s="235"/>
      <c r="D286" s="226" t="s">
        <v>150</v>
      </c>
      <c r="E286" s="236" t="s">
        <v>19</v>
      </c>
      <c r="F286" s="237" t="s">
        <v>834</v>
      </c>
      <c r="G286" s="235"/>
      <c r="H286" s="238">
        <v>822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150</v>
      </c>
      <c r="AU286" s="244" t="s">
        <v>81</v>
      </c>
      <c r="AV286" s="13" t="s">
        <v>81</v>
      </c>
      <c r="AW286" s="13" t="s">
        <v>33</v>
      </c>
      <c r="AX286" s="13" t="s">
        <v>79</v>
      </c>
      <c r="AY286" s="244" t="s">
        <v>135</v>
      </c>
    </row>
    <row r="287" s="2" customFormat="1" ht="16.5" customHeight="1">
      <c r="A287" s="39"/>
      <c r="B287" s="40"/>
      <c r="C287" s="213" t="s">
        <v>415</v>
      </c>
      <c r="D287" s="213" t="s">
        <v>137</v>
      </c>
      <c r="E287" s="214" t="s">
        <v>343</v>
      </c>
      <c r="F287" s="215" t="s">
        <v>344</v>
      </c>
      <c r="G287" s="216" t="s">
        <v>140</v>
      </c>
      <c r="H287" s="217">
        <v>2042.98</v>
      </c>
      <c r="I287" s="218"/>
      <c r="J287" s="219">
        <f>ROUND(I287*H287,2)</f>
        <v>0</v>
      </c>
      <c r="K287" s="215" t="s">
        <v>141</v>
      </c>
      <c r="L287" s="45"/>
      <c r="M287" s="220" t="s">
        <v>19</v>
      </c>
      <c r="N287" s="221" t="s">
        <v>43</v>
      </c>
      <c r="O287" s="85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4" t="s">
        <v>142</v>
      </c>
      <c r="AT287" s="224" t="s">
        <v>137</v>
      </c>
      <c r="AU287" s="224" t="s">
        <v>81</v>
      </c>
      <c r="AY287" s="18" t="s">
        <v>135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8" t="s">
        <v>79</v>
      </c>
      <c r="BK287" s="225">
        <f>ROUND(I287*H287,2)</f>
        <v>0</v>
      </c>
      <c r="BL287" s="18" t="s">
        <v>142</v>
      </c>
      <c r="BM287" s="224" t="s">
        <v>835</v>
      </c>
    </row>
    <row r="288" s="2" customFormat="1">
      <c r="A288" s="39"/>
      <c r="B288" s="40"/>
      <c r="C288" s="41"/>
      <c r="D288" s="226" t="s">
        <v>144</v>
      </c>
      <c r="E288" s="41"/>
      <c r="F288" s="227" t="s">
        <v>346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144</v>
      </c>
      <c r="AU288" s="18" t="s">
        <v>81</v>
      </c>
    </row>
    <row r="289" s="2" customFormat="1">
      <c r="A289" s="39"/>
      <c r="B289" s="40"/>
      <c r="C289" s="41"/>
      <c r="D289" s="231" t="s">
        <v>146</v>
      </c>
      <c r="E289" s="41"/>
      <c r="F289" s="232" t="s">
        <v>347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146</v>
      </c>
      <c r="AU289" s="18" t="s">
        <v>81</v>
      </c>
    </row>
    <row r="290" s="13" customFormat="1">
      <c r="A290" s="13"/>
      <c r="B290" s="234"/>
      <c r="C290" s="235"/>
      <c r="D290" s="226" t="s">
        <v>150</v>
      </c>
      <c r="E290" s="236" t="s">
        <v>19</v>
      </c>
      <c r="F290" s="237" t="s">
        <v>836</v>
      </c>
      <c r="G290" s="235"/>
      <c r="H290" s="238">
        <v>2042.98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150</v>
      </c>
      <c r="AU290" s="244" t="s">
        <v>81</v>
      </c>
      <c r="AV290" s="13" t="s">
        <v>81</v>
      </c>
      <c r="AW290" s="13" t="s">
        <v>33</v>
      </c>
      <c r="AX290" s="13" t="s">
        <v>79</v>
      </c>
      <c r="AY290" s="244" t="s">
        <v>135</v>
      </c>
    </row>
    <row r="291" s="2" customFormat="1" ht="16.5" customHeight="1">
      <c r="A291" s="39"/>
      <c r="B291" s="40"/>
      <c r="C291" s="213" t="s">
        <v>420</v>
      </c>
      <c r="D291" s="213" t="s">
        <v>137</v>
      </c>
      <c r="E291" s="214" t="s">
        <v>837</v>
      </c>
      <c r="F291" s="215" t="s">
        <v>838</v>
      </c>
      <c r="G291" s="216" t="s">
        <v>140</v>
      </c>
      <c r="H291" s="217">
        <v>1876</v>
      </c>
      <c r="I291" s="218"/>
      <c r="J291" s="219">
        <f>ROUND(I291*H291,2)</f>
        <v>0</v>
      </c>
      <c r="K291" s="215" t="s">
        <v>141</v>
      </c>
      <c r="L291" s="45"/>
      <c r="M291" s="220" t="s">
        <v>19</v>
      </c>
      <c r="N291" s="221" t="s">
        <v>43</v>
      </c>
      <c r="O291" s="85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142</v>
      </c>
      <c r="AT291" s="224" t="s">
        <v>137</v>
      </c>
      <c r="AU291" s="224" t="s">
        <v>81</v>
      </c>
      <c r="AY291" s="18" t="s">
        <v>135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79</v>
      </c>
      <c r="BK291" s="225">
        <f>ROUND(I291*H291,2)</f>
        <v>0</v>
      </c>
      <c r="BL291" s="18" t="s">
        <v>142</v>
      </c>
      <c r="BM291" s="224" t="s">
        <v>839</v>
      </c>
    </row>
    <row r="292" s="2" customFormat="1">
      <c r="A292" s="39"/>
      <c r="B292" s="40"/>
      <c r="C292" s="41"/>
      <c r="D292" s="226" t="s">
        <v>144</v>
      </c>
      <c r="E292" s="41"/>
      <c r="F292" s="227" t="s">
        <v>840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144</v>
      </c>
      <c r="AU292" s="18" t="s">
        <v>81</v>
      </c>
    </row>
    <row r="293" s="2" customFormat="1">
      <c r="A293" s="39"/>
      <c r="B293" s="40"/>
      <c r="C293" s="41"/>
      <c r="D293" s="231" t="s">
        <v>146</v>
      </c>
      <c r="E293" s="41"/>
      <c r="F293" s="232" t="s">
        <v>841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146</v>
      </c>
      <c r="AU293" s="18" t="s">
        <v>81</v>
      </c>
    </row>
    <row r="294" s="13" customFormat="1">
      <c r="A294" s="13"/>
      <c r="B294" s="234"/>
      <c r="C294" s="235"/>
      <c r="D294" s="226" t="s">
        <v>150</v>
      </c>
      <c r="E294" s="236" t="s">
        <v>19</v>
      </c>
      <c r="F294" s="237" t="s">
        <v>842</v>
      </c>
      <c r="G294" s="235"/>
      <c r="H294" s="238">
        <v>1876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150</v>
      </c>
      <c r="AU294" s="244" t="s">
        <v>81</v>
      </c>
      <c r="AV294" s="13" t="s">
        <v>81</v>
      </c>
      <c r="AW294" s="13" t="s">
        <v>33</v>
      </c>
      <c r="AX294" s="13" t="s">
        <v>79</v>
      </c>
      <c r="AY294" s="244" t="s">
        <v>135</v>
      </c>
    </row>
    <row r="295" s="2" customFormat="1" ht="16.5" customHeight="1">
      <c r="A295" s="39"/>
      <c r="B295" s="40"/>
      <c r="C295" s="213" t="s">
        <v>424</v>
      </c>
      <c r="D295" s="213" t="s">
        <v>137</v>
      </c>
      <c r="E295" s="214" t="s">
        <v>364</v>
      </c>
      <c r="F295" s="215" t="s">
        <v>365</v>
      </c>
      <c r="G295" s="216" t="s">
        <v>140</v>
      </c>
      <c r="H295" s="217">
        <v>1179</v>
      </c>
      <c r="I295" s="218"/>
      <c r="J295" s="219">
        <f>ROUND(I295*H295,2)</f>
        <v>0</v>
      </c>
      <c r="K295" s="215" t="s">
        <v>141</v>
      </c>
      <c r="L295" s="45"/>
      <c r="M295" s="220" t="s">
        <v>19</v>
      </c>
      <c r="N295" s="221" t="s">
        <v>43</v>
      </c>
      <c r="O295" s="85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142</v>
      </c>
      <c r="AT295" s="224" t="s">
        <v>137</v>
      </c>
      <c r="AU295" s="224" t="s">
        <v>81</v>
      </c>
      <c r="AY295" s="18" t="s">
        <v>135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79</v>
      </c>
      <c r="BK295" s="225">
        <f>ROUND(I295*H295,2)</f>
        <v>0</v>
      </c>
      <c r="BL295" s="18" t="s">
        <v>142</v>
      </c>
      <c r="BM295" s="224" t="s">
        <v>843</v>
      </c>
    </row>
    <row r="296" s="2" customFormat="1">
      <c r="A296" s="39"/>
      <c r="B296" s="40"/>
      <c r="C296" s="41"/>
      <c r="D296" s="226" t="s">
        <v>144</v>
      </c>
      <c r="E296" s="41"/>
      <c r="F296" s="227" t="s">
        <v>367</v>
      </c>
      <c r="G296" s="41"/>
      <c r="H296" s="41"/>
      <c r="I296" s="228"/>
      <c r="J296" s="41"/>
      <c r="K296" s="41"/>
      <c r="L296" s="45"/>
      <c r="M296" s="229"/>
      <c r="N296" s="230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144</v>
      </c>
      <c r="AU296" s="18" t="s">
        <v>81</v>
      </c>
    </row>
    <row r="297" s="2" customFormat="1">
      <c r="A297" s="39"/>
      <c r="B297" s="40"/>
      <c r="C297" s="41"/>
      <c r="D297" s="231" t="s">
        <v>146</v>
      </c>
      <c r="E297" s="41"/>
      <c r="F297" s="232" t="s">
        <v>368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146</v>
      </c>
      <c r="AU297" s="18" t="s">
        <v>81</v>
      </c>
    </row>
    <row r="298" s="2" customFormat="1">
      <c r="A298" s="39"/>
      <c r="B298" s="40"/>
      <c r="C298" s="41"/>
      <c r="D298" s="226" t="s">
        <v>148</v>
      </c>
      <c r="E298" s="41"/>
      <c r="F298" s="233" t="s">
        <v>369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148</v>
      </c>
      <c r="AU298" s="18" t="s">
        <v>81</v>
      </c>
    </row>
    <row r="299" s="13" customFormat="1">
      <c r="A299" s="13"/>
      <c r="B299" s="234"/>
      <c r="C299" s="235"/>
      <c r="D299" s="226" t="s">
        <v>150</v>
      </c>
      <c r="E299" s="236" t="s">
        <v>19</v>
      </c>
      <c r="F299" s="237" t="s">
        <v>844</v>
      </c>
      <c r="G299" s="235"/>
      <c r="H299" s="238">
        <v>125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150</v>
      </c>
      <c r="AU299" s="244" t="s">
        <v>81</v>
      </c>
      <c r="AV299" s="13" t="s">
        <v>81</v>
      </c>
      <c r="AW299" s="13" t="s">
        <v>33</v>
      </c>
      <c r="AX299" s="13" t="s">
        <v>72</v>
      </c>
      <c r="AY299" s="244" t="s">
        <v>135</v>
      </c>
    </row>
    <row r="300" s="13" customFormat="1">
      <c r="A300" s="13"/>
      <c r="B300" s="234"/>
      <c r="C300" s="235"/>
      <c r="D300" s="226" t="s">
        <v>150</v>
      </c>
      <c r="E300" s="236" t="s">
        <v>19</v>
      </c>
      <c r="F300" s="237" t="s">
        <v>845</v>
      </c>
      <c r="G300" s="235"/>
      <c r="H300" s="238">
        <v>1054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150</v>
      </c>
      <c r="AU300" s="244" t="s">
        <v>81</v>
      </c>
      <c r="AV300" s="13" t="s">
        <v>81</v>
      </c>
      <c r="AW300" s="13" t="s">
        <v>33</v>
      </c>
      <c r="AX300" s="13" t="s">
        <v>72</v>
      </c>
      <c r="AY300" s="244" t="s">
        <v>135</v>
      </c>
    </row>
    <row r="301" s="14" customFormat="1">
      <c r="A301" s="14"/>
      <c r="B301" s="245"/>
      <c r="C301" s="246"/>
      <c r="D301" s="226" t="s">
        <v>150</v>
      </c>
      <c r="E301" s="247" t="s">
        <v>19</v>
      </c>
      <c r="F301" s="248" t="s">
        <v>153</v>
      </c>
      <c r="G301" s="246"/>
      <c r="H301" s="249">
        <v>1179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150</v>
      </c>
      <c r="AU301" s="255" t="s">
        <v>81</v>
      </c>
      <c r="AV301" s="14" t="s">
        <v>142</v>
      </c>
      <c r="AW301" s="14" t="s">
        <v>33</v>
      </c>
      <c r="AX301" s="14" t="s">
        <v>79</v>
      </c>
      <c r="AY301" s="255" t="s">
        <v>135</v>
      </c>
    </row>
    <row r="302" s="2" customFormat="1" ht="16.5" customHeight="1">
      <c r="A302" s="39"/>
      <c r="B302" s="40"/>
      <c r="C302" s="213" t="s">
        <v>432</v>
      </c>
      <c r="D302" s="213" t="s">
        <v>137</v>
      </c>
      <c r="E302" s="214" t="s">
        <v>372</v>
      </c>
      <c r="F302" s="215" t="s">
        <v>373</v>
      </c>
      <c r="G302" s="216" t="s">
        <v>140</v>
      </c>
      <c r="H302" s="217">
        <v>125</v>
      </c>
      <c r="I302" s="218"/>
      <c r="J302" s="219">
        <f>ROUND(I302*H302,2)</f>
        <v>0</v>
      </c>
      <c r="K302" s="215" t="s">
        <v>141</v>
      </c>
      <c r="L302" s="45"/>
      <c r="M302" s="220" t="s">
        <v>19</v>
      </c>
      <c r="N302" s="221" t="s">
        <v>43</v>
      </c>
      <c r="O302" s="85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142</v>
      </c>
      <c r="AT302" s="224" t="s">
        <v>137</v>
      </c>
      <c r="AU302" s="224" t="s">
        <v>81</v>
      </c>
      <c r="AY302" s="18" t="s">
        <v>135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79</v>
      </c>
      <c r="BK302" s="225">
        <f>ROUND(I302*H302,2)</f>
        <v>0</v>
      </c>
      <c r="BL302" s="18" t="s">
        <v>142</v>
      </c>
      <c r="BM302" s="224" t="s">
        <v>846</v>
      </c>
    </row>
    <row r="303" s="2" customFormat="1">
      <c r="A303" s="39"/>
      <c r="B303" s="40"/>
      <c r="C303" s="41"/>
      <c r="D303" s="226" t="s">
        <v>144</v>
      </c>
      <c r="E303" s="41"/>
      <c r="F303" s="227" t="s">
        <v>375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144</v>
      </c>
      <c r="AU303" s="18" t="s">
        <v>81</v>
      </c>
    </row>
    <row r="304" s="2" customFormat="1">
      <c r="A304" s="39"/>
      <c r="B304" s="40"/>
      <c r="C304" s="41"/>
      <c r="D304" s="231" t="s">
        <v>146</v>
      </c>
      <c r="E304" s="41"/>
      <c r="F304" s="232" t="s">
        <v>376</v>
      </c>
      <c r="G304" s="41"/>
      <c r="H304" s="41"/>
      <c r="I304" s="228"/>
      <c r="J304" s="41"/>
      <c r="K304" s="41"/>
      <c r="L304" s="45"/>
      <c r="M304" s="229"/>
      <c r="N304" s="23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146</v>
      </c>
      <c r="AU304" s="18" t="s">
        <v>81</v>
      </c>
    </row>
    <row r="305" s="2" customFormat="1">
      <c r="A305" s="39"/>
      <c r="B305" s="40"/>
      <c r="C305" s="41"/>
      <c r="D305" s="226" t="s">
        <v>148</v>
      </c>
      <c r="E305" s="41"/>
      <c r="F305" s="233" t="s">
        <v>377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148</v>
      </c>
      <c r="AU305" s="18" t="s">
        <v>81</v>
      </c>
    </row>
    <row r="306" s="13" customFormat="1">
      <c r="A306" s="13"/>
      <c r="B306" s="234"/>
      <c r="C306" s="235"/>
      <c r="D306" s="226" t="s">
        <v>150</v>
      </c>
      <c r="E306" s="236" t="s">
        <v>19</v>
      </c>
      <c r="F306" s="237" t="s">
        <v>847</v>
      </c>
      <c r="G306" s="235"/>
      <c r="H306" s="238">
        <v>125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150</v>
      </c>
      <c r="AU306" s="244" t="s">
        <v>81</v>
      </c>
      <c r="AV306" s="13" t="s">
        <v>81</v>
      </c>
      <c r="AW306" s="13" t="s">
        <v>33</v>
      </c>
      <c r="AX306" s="13" t="s">
        <v>79</v>
      </c>
      <c r="AY306" s="244" t="s">
        <v>135</v>
      </c>
    </row>
    <row r="307" s="2" customFormat="1" ht="16.5" customHeight="1">
      <c r="A307" s="39"/>
      <c r="B307" s="40"/>
      <c r="C307" s="213" t="s">
        <v>437</v>
      </c>
      <c r="D307" s="213" t="s">
        <v>137</v>
      </c>
      <c r="E307" s="214" t="s">
        <v>380</v>
      </c>
      <c r="F307" s="215" t="s">
        <v>381</v>
      </c>
      <c r="G307" s="216" t="s">
        <v>140</v>
      </c>
      <c r="H307" s="217">
        <v>125</v>
      </c>
      <c r="I307" s="218"/>
      <c r="J307" s="219">
        <f>ROUND(I307*H307,2)</f>
        <v>0</v>
      </c>
      <c r="K307" s="215" t="s">
        <v>141</v>
      </c>
      <c r="L307" s="45"/>
      <c r="M307" s="220" t="s">
        <v>19</v>
      </c>
      <c r="N307" s="221" t="s">
        <v>43</v>
      </c>
      <c r="O307" s="85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142</v>
      </c>
      <c r="AT307" s="224" t="s">
        <v>137</v>
      </c>
      <c r="AU307" s="224" t="s">
        <v>81</v>
      </c>
      <c r="AY307" s="18" t="s">
        <v>135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79</v>
      </c>
      <c r="BK307" s="225">
        <f>ROUND(I307*H307,2)</f>
        <v>0</v>
      </c>
      <c r="BL307" s="18" t="s">
        <v>142</v>
      </c>
      <c r="BM307" s="224" t="s">
        <v>848</v>
      </c>
    </row>
    <row r="308" s="2" customFormat="1">
      <c r="A308" s="39"/>
      <c r="B308" s="40"/>
      <c r="C308" s="41"/>
      <c r="D308" s="226" t="s">
        <v>144</v>
      </c>
      <c r="E308" s="41"/>
      <c r="F308" s="227" t="s">
        <v>383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144</v>
      </c>
      <c r="AU308" s="18" t="s">
        <v>81</v>
      </c>
    </row>
    <row r="309" s="2" customFormat="1">
      <c r="A309" s="39"/>
      <c r="B309" s="40"/>
      <c r="C309" s="41"/>
      <c r="D309" s="231" t="s">
        <v>146</v>
      </c>
      <c r="E309" s="41"/>
      <c r="F309" s="232" t="s">
        <v>384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146</v>
      </c>
      <c r="AU309" s="18" t="s">
        <v>81</v>
      </c>
    </row>
    <row r="310" s="13" customFormat="1">
      <c r="A310" s="13"/>
      <c r="B310" s="234"/>
      <c r="C310" s="235"/>
      <c r="D310" s="226" t="s">
        <v>150</v>
      </c>
      <c r="E310" s="236" t="s">
        <v>19</v>
      </c>
      <c r="F310" s="237" t="s">
        <v>844</v>
      </c>
      <c r="G310" s="235"/>
      <c r="H310" s="238">
        <v>125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150</v>
      </c>
      <c r="AU310" s="244" t="s">
        <v>81</v>
      </c>
      <c r="AV310" s="13" t="s">
        <v>81</v>
      </c>
      <c r="AW310" s="13" t="s">
        <v>33</v>
      </c>
      <c r="AX310" s="13" t="s">
        <v>79</v>
      </c>
      <c r="AY310" s="244" t="s">
        <v>135</v>
      </c>
    </row>
    <row r="311" s="2" customFormat="1" ht="16.5" customHeight="1">
      <c r="A311" s="39"/>
      <c r="B311" s="40"/>
      <c r="C311" s="213" t="s">
        <v>445</v>
      </c>
      <c r="D311" s="213" t="s">
        <v>137</v>
      </c>
      <c r="E311" s="214" t="s">
        <v>387</v>
      </c>
      <c r="F311" s="215" t="s">
        <v>388</v>
      </c>
      <c r="G311" s="216" t="s">
        <v>140</v>
      </c>
      <c r="H311" s="217">
        <v>125</v>
      </c>
      <c r="I311" s="218"/>
      <c r="J311" s="219">
        <f>ROUND(I311*H311,2)</f>
        <v>0</v>
      </c>
      <c r="K311" s="215" t="s">
        <v>19</v>
      </c>
      <c r="L311" s="45"/>
      <c r="M311" s="220" t="s">
        <v>19</v>
      </c>
      <c r="N311" s="221" t="s">
        <v>43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142</v>
      </c>
      <c r="AT311" s="224" t="s">
        <v>137</v>
      </c>
      <c r="AU311" s="224" t="s">
        <v>81</v>
      </c>
      <c r="AY311" s="18" t="s">
        <v>135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79</v>
      </c>
      <c r="BK311" s="225">
        <f>ROUND(I311*H311,2)</f>
        <v>0</v>
      </c>
      <c r="BL311" s="18" t="s">
        <v>142</v>
      </c>
      <c r="BM311" s="224" t="s">
        <v>849</v>
      </c>
    </row>
    <row r="312" s="2" customFormat="1">
      <c r="A312" s="39"/>
      <c r="B312" s="40"/>
      <c r="C312" s="41"/>
      <c r="D312" s="226" t="s">
        <v>144</v>
      </c>
      <c r="E312" s="41"/>
      <c r="F312" s="227" t="s">
        <v>390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144</v>
      </c>
      <c r="AU312" s="18" t="s">
        <v>81</v>
      </c>
    </row>
    <row r="313" s="2" customFormat="1">
      <c r="A313" s="39"/>
      <c r="B313" s="40"/>
      <c r="C313" s="41"/>
      <c r="D313" s="226" t="s">
        <v>148</v>
      </c>
      <c r="E313" s="41"/>
      <c r="F313" s="233" t="s">
        <v>391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148</v>
      </c>
      <c r="AU313" s="18" t="s">
        <v>81</v>
      </c>
    </row>
    <row r="314" s="13" customFormat="1">
      <c r="A314" s="13"/>
      <c r="B314" s="234"/>
      <c r="C314" s="235"/>
      <c r="D314" s="226" t="s">
        <v>150</v>
      </c>
      <c r="E314" s="236" t="s">
        <v>19</v>
      </c>
      <c r="F314" s="237" t="s">
        <v>844</v>
      </c>
      <c r="G314" s="235"/>
      <c r="H314" s="238">
        <v>125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150</v>
      </c>
      <c r="AU314" s="244" t="s">
        <v>81</v>
      </c>
      <c r="AV314" s="13" t="s">
        <v>81</v>
      </c>
      <c r="AW314" s="13" t="s">
        <v>33</v>
      </c>
      <c r="AX314" s="13" t="s">
        <v>79</v>
      </c>
      <c r="AY314" s="244" t="s">
        <v>135</v>
      </c>
    </row>
    <row r="315" s="2" customFormat="1" ht="16.5" customHeight="1">
      <c r="A315" s="39"/>
      <c r="B315" s="40"/>
      <c r="C315" s="213" t="s">
        <v>450</v>
      </c>
      <c r="D315" s="213" t="s">
        <v>137</v>
      </c>
      <c r="E315" s="214" t="s">
        <v>393</v>
      </c>
      <c r="F315" s="215" t="s">
        <v>394</v>
      </c>
      <c r="G315" s="216" t="s">
        <v>140</v>
      </c>
      <c r="H315" s="217">
        <v>125</v>
      </c>
      <c r="I315" s="218"/>
      <c r="J315" s="219">
        <f>ROUND(I315*H315,2)</f>
        <v>0</v>
      </c>
      <c r="K315" s="215" t="s">
        <v>19</v>
      </c>
      <c r="L315" s="45"/>
      <c r="M315" s="220" t="s">
        <v>19</v>
      </c>
      <c r="N315" s="221" t="s">
        <v>43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142</v>
      </c>
      <c r="AT315" s="224" t="s">
        <v>137</v>
      </c>
      <c r="AU315" s="224" t="s">
        <v>81</v>
      </c>
      <c r="AY315" s="18" t="s">
        <v>135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79</v>
      </c>
      <c r="BK315" s="225">
        <f>ROUND(I315*H315,2)</f>
        <v>0</v>
      </c>
      <c r="BL315" s="18" t="s">
        <v>142</v>
      </c>
      <c r="BM315" s="224" t="s">
        <v>850</v>
      </c>
    </row>
    <row r="316" s="2" customFormat="1">
      <c r="A316" s="39"/>
      <c r="B316" s="40"/>
      <c r="C316" s="41"/>
      <c r="D316" s="226" t="s">
        <v>144</v>
      </c>
      <c r="E316" s="41"/>
      <c r="F316" s="227" t="s">
        <v>851</v>
      </c>
      <c r="G316" s="41"/>
      <c r="H316" s="41"/>
      <c r="I316" s="228"/>
      <c r="J316" s="41"/>
      <c r="K316" s="41"/>
      <c r="L316" s="45"/>
      <c r="M316" s="229"/>
      <c r="N316" s="230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144</v>
      </c>
      <c r="AU316" s="18" t="s">
        <v>81</v>
      </c>
    </row>
    <row r="317" s="2" customFormat="1">
      <c r="A317" s="39"/>
      <c r="B317" s="40"/>
      <c r="C317" s="41"/>
      <c r="D317" s="226" t="s">
        <v>148</v>
      </c>
      <c r="E317" s="41"/>
      <c r="F317" s="233" t="s">
        <v>397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148</v>
      </c>
      <c r="AU317" s="18" t="s">
        <v>81</v>
      </c>
    </row>
    <row r="318" s="13" customFormat="1">
      <c r="A318" s="13"/>
      <c r="B318" s="234"/>
      <c r="C318" s="235"/>
      <c r="D318" s="226" t="s">
        <v>150</v>
      </c>
      <c r="E318" s="236" t="s">
        <v>19</v>
      </c>
      <c r="F318" s="237" t="s">
        <v>844</v>
      </c>
      <c r="G318" s="235"/>
      <c r="H318" s="238">
        <v>125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150</v>
      </c>
      <c r="AU318" s="244" t="s">
        <v>81</v>
      </c>
      <c r="AV318" s="13" t="s">
        <v>81</v>
      </c>
      <c r="AW318" s="13" t="s">
        <v>33</v>
      </c>
      <c r="AX318" s="13" t="s">
        <v>79</v>
      </c>
      <c r="AY318" s="244" t="s">
        <v>135</v>
      </c>
    </row>
    <row r="319" s="2" customFormat="1" ht="16.5" customHeight="1">
      <c r="A319" s="39"/>
      <c r="B319" s="40"/>
      <c r="C319" s="213" t="s">
        <v>458</v>
      </c>
      <c r="D319" s="213" t="s">
        <v>137</v>
      </c>
      <c r="E319" s="214" t="s">
        <v>399</v>
      </c>
      <c r="F319" s="215" t="s">
        <v>400</v>
      </c>
      <c r="G319" s="216" t="s">
        <v>140</v>
      </c>
      <c r="H319" s="217">
        <v>1944.25</v>
      </c>
      <c r="I319" s="218"/>
      <c r="J319" s="219">
        <f>ROUND(I319*H319,2)</f>
        <v>0</v>
      </c>
      <c r="K319" s="215" t="s">
        <v>141</v>
      </c>
      <c r="L319" s="45"/>
      <c r="M319" s="220" t="s">
        <v>19</v>
      </c>
      <c r="N319" s="221" t="s">
        <v>43</v>
      </c>
      <c r="O319" s="85"/>
      <c r="P319" s="222">
        <f>O319*H319</f>
        <v>0</v>
      </c>
      <c r="Q319" s="222">
        <v>0.1837</v>
      </c>
      <c r="R319" s="222">
        <f>Q319*H319</f>
        <v>357.158725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142</v>
      </c>
      <c r="AT319" s="224" t="s">
        <v>137</v>
      </c>
      <c r="AU319" s="224" t="s">
        <v>81</v>
      </c>
      <c r="AY319" s="18" t="s">
        <v>135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79</v>
      </c>
      <c r="BK319" s="225">
        <f>ROUND(I319*H319,2)</f>
        <v>0</v>
      </c>
      <c r="BL319" s="18" t="s">
        <v>142</v>
      </c>
      <c r="BM319" s="224" t="s">
        <v>852</v>
      </c>
    </row>
    <row r="320" s="2" customFormat="1">
      <c r="A320" s="39"/>
      <c r="B320" s="40"/>
      <c r="C320" s="41"/>
      <c r="D320" s="226" t="s">
        <v>144</v>
      </c>
      <c r="E320" s="41"/>
      <c r="F320" s="227" t="s">
        <v>402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144</v>
      </c>
      <c r="AU320" s="18" t="s">
        <v>81</v>
      </c>
    </row>
    <row r="321" s="2" customFormat="1">
      <c r="A321" s="39"/>
      <c r="B321" s="40"/>
      <c r="C321" s="41"/>
      <c r="D321" s="231" t="s">
        <v>146</v>
      </c>
      <c r="E321" s="41"/>
      <c r="F321" s="232" t="s">
        <v>403</v>
      </c>
      <c r="G321" s="41"/>
      <c r="H321" s="41"/>
      <c r="I321" s="228"/>
      <c r="J321" s="41"/>
      <c r="K321" s="41"/>
      <c r="L321" s="45"/>
      <c r="M321" s="229"/>
      <c r="N321" s="230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146</v>
      </c>
      <c r="AU321" s="18" t="s">
        <v>81</v>
      </c>
    </row>
    <row r="322" s="2" customFormat="1">
      <c r="A322" s="39"/>
      <c r="B322" s="40"/>
      <c r="C322" s="41"/>
      <c r="D322" s="226" t="s">
        <v>148</v>
      </c>
      <c r="E322" s="41"/>
      <c r="F322" s="233" t="s">
        <v>404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148</v>
      </c>
      <c r="AU322" s="18" t="s">
        <v>81</v>
      </c>
    </row>
    <row r="323" s="13" customFormat="1">
      <c r="A323" s="13"/>
      <c r="B323" s="234"/>
      <c r="C323" s="235"/>
      <c r="D323" s="226" t="s">
        <v>150</v>
      </c>
      <c r="E323" s="236" t="s">
        <v>19</v>
      </c>
      <c r="F323" s="237" t="s">
        <v>853</v>
      </c>
      <c r="G323" s="235"/>
      <c r="H323" s="238">
        <v>10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150</v>
      </c>
      <c r="AU323" s="244" t="s">
        <v>81</v>
      </c>
      <c r="AV323" s="13" t="s">
        <v>81</v>
      </c>
      <c r="AW323" s="13" t="s">
        <v>33</v>
      </c>
      <c r="AX323" s="13" t="s">
        <v>72</v>
      </c>
      <c r="AY323" s="244" t="s">
        <v>135</v>
      </c>
    </row>
    <row r="324" s="13" customFormat="1">
      <c r="A324" s="13"/>
      <c r="B324" s="234"/>
      <c r="C324" s="235"/>
      <c r="D324" s="226" t="s">
        <v>150</v>
      </c>
      <c r="E324" s="236" t="s">
        <v>19</v>
      </c>
      <c r="F324" s="237" t="s">
        <v>854</v>
      </c>
      <c r="G324" s="235"/>
      <c r="H324" s="238">
        <v>57.75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150</v>
      </c>
      <c r="AU324" s="244" t="s">
        <v>81</v>
      </c>
      <c r="AV324" s="13" t="s">
        <v>81</v>
      </c>
      <c r="AW324" s="13" t="s">
        <v>33</v>
      </c>
      <c r="AX324" s="13" t="s">
        <v>72</v>
      </c>
      <c r="AY324" s="244" t="s">
        <v>135</v>
      </c>
    </row>
    <row r="325" s="13" customFormat="1">
      <c r="A325" s="13"/>
      <c r="B325" s="234"/>
      <c r="C325" s="235"/>
      <c r="D325" s="226" t="s">
        <v>150</v>
      </c>
      <c r="E325" s="236" t="s">
        <v>19</v>
      </c>
      <c r="F325" s="237" t="s">
        <v>855</v>
      </c>
      <c r="G325" s="235"/>
      <c r="H325" s="238">
        <v>1876.5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150</v>
      </c>
      <c r="AU325" s="244" t="s">
        <v>81</v>
      </c>
      <c r="AV325" s="13" t="s">
        <v>81</v>
      </c>
      <c r="AW325" s="13" t="s">
        <v>33</v>
      </c>
      <c r="AX325" s="13" t="s">
        <v>72</v>
      </c>
      <c r="AY325" s="244" t="s">
        <v>135</v>
      </c>
    </row>
    <row r="326" s="14" customFormat="1">
      <c r="A326" s="14"/>
      <c r="B326" s="245"/>
      <c r="C326" s="246"/>
      <c r="D326" s="226" t="s">
        <v>150</v>
      </c>
      <c r="E326" s="247" t="s">
        <v>19</v>
      </c>
      <c r="F326" s="248" t="s">
        <v>153</v>
      </c>
      <c r="G326" s="246"/>
      <c r="H326" s="249">
        <v>1944.25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150</v>
      </c>
      <c r="AU326" s="255" t="s">
        <v>81</v>
      </c>
      <c r="AV326" s="14" t="s">
        <v>142</v>
      </c>
      <c r="AW326" s="14" t="s">
        <v>33</v>
      </c>
      <c r="AX326" s="14" t="s">
        <v>79</v>
      </c>
      <c r="AY326" s="255" t="s">
        <v>135</v>
      </c>
    </row>
    <row r="327" s="2" customFormat="1" ht="16.5" customHeight="1">
      <c r="A327" s="39"/>
      <c r="B327" s="40"/>
      <c r="C327" s="256" t="s">
        <v>467</v>
      </c>
      <c r="D327" s="256" t="s">
        <v>292</v>
      </c>
      <c r="E327" s="257" t="s">
        <v>856</v>
      </c>
      <c r="F327" s="258" t="s">
        <v>411</v>
      </c>
      <c r="G327" s="259" t="s">
        <v>140</v>
      </c>
      <c r="H327" s="260">
        <v>414.375</v>
      </c>
      <c r="I327" s="261"/>
      <c r="J327" s="262">
        <f>ROUND(I327*H327,2)</f>
        <v>0</v>
      </c>
      <c r="K327" s="258" t="s">
        <v>19</v>
      </c>
      <c r="L327" s="263"/>
      <c r="M327" s="264" t="s">
        <v>19</v>
      </c>
      <c r="N327" s="265" t="s">
        <v>43</v>
      </c>
      <c r="O327" s="85"/>
      <c r="P327" s="222">
        <f>O327*H327</f>
        <v>0</v>
      </c>
      <c r="Q327" s="222">
        <v>0.222</v>
      </c>
      <c r="R327" s="222">
        <f>Q327*H327</f>
        <v>91.991250000000008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201</v>
      </c>
      <c r="AT327" s="224" t="s">
        <v>292</v>
      </c>
      <c r="AU327" s="224" t="s">
        <v>81</v>
      </c>
      <c r="AY327" s="18" t="s">
        <v>135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79</v>
      </c>
      <c r="BK327" s="225">
        <f>ROUND(I327*H327,2)</f>
        <v>0</v>
      </c>
      <c r="BL327" s="18" t="s">
        <v>142</v>
      </c>
      <c r="BM327" s="224" t="s">
        <v>857</v>
      </c>
    </row>
    <row r="328" s="2" customFormat="1">
      <c r="A328" s="39"/>
      <c r="B328" s="40"/>
      <c r="C328" s="41"/>
      <c r="D328" s="226" t="s">
        <v>144</v>
      </c>
      <c r="E328" s="41"/>
      <c r="F328" s="227" t="s">
        <v>411</v>
      </c>
      <c r="G328" s="41"/>
      <c r="H328" s="41"/>
      <c r="I328" s="228"/>
      <c r="J328" s="41"/>
      <c r="K328" s="41"/>
      <c r="L328" s="45"/>
      <c r="M328" s="229"/>
      <c r="N328" s="23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144</v>
      </c>
      <c r="AU328" s="18" t="s">
        <v>81</v>
      </c>
    </row>
    <row r="329" s="15" customFormat="1">
      <c r="A329" s="15"/>
      <c r="B329" s="266"/>
      <c r="C329" s="267"/>
      <c r="D329" s="226" t="s">
        <v>150</v>
      </c>
      <c r="E329" s="268" t="s">
        <v>19</v>
      </c>
      <c r="F329" s="269" t="s">
        <v>858</v>
      </c>
      <c r="G329" s="267"/>
      <c r="H329" s="268" t="s">
        <v>19</v>
      </c>
      <c r="I329" s="270"/>
      <c r="J329" s="267"/>
      <c r="K329" s="267"/>
      <c r="L329" s="271"/>
      <c r="M329" s="272"/>
      <c r="N329" s="273"/>
      <c r="O329" s="273"/>
      <c r="P329" s="273"/>
      <c r="Q329" s="273"/>
      <c r="R329" s="273"/>
      <c r="S329" s="273"/>
      <c r="T329" s="27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5" t="s">
        <v>150</v>
      </c>
      <c r="AU329" s="275" t="s">
        <v>81</v>
      </c>
      <c r="AV329" s="15" t="s">
        <v>79</v>
      </c>
      <c r="AW329" s="15" t="s">
        <v>33</v>
      </c>
      <c r="AX329" s="15" t="s">
        <v>72</v>
      </c>
      <c r="AY329" s="275" t="s">
        <v>135</v>
      </c>
    </row>
    <row r="330" s="13" customFormat="1">
      <c r="A330" s="13"/>
      <c r="B330" s="234"/>
      <c r="C330" s="235"/>
      <c r="D330" s="226" t="s">
        <v>150</v>
      </c>
      <c r="E330" s="236" t="s">
        <v>19</v>
      </c>
      <c r="F330" s="237" t="s">
        <v>853</v>
      </c>
      <c r="G330" s="235"/>
      <c r="H330" s="238">
        <v>10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150</v>
      </c>
      <c r="AU330" s="244" t="s">
        <v>81</v>
      </c>
      <c r="AV330" s="13" t="s">
        <v>81</v>
      </c>
      <c r="AW330" s="13" t="s">
        <v>33</v>
      </c>
      <c r="AX330" s="13" t="s">
        <v>72</v>
      </c>
      <c r="AY330" s="244" t="s">
        <v>135</v>
      </c>
    </row>
    <row r="331" s="13" customFormat="1">
      <c r="A331" s="13"/>
      <c r="B331" s="234"/>
      <c r="C331" s="235"/>
      <c r="D331" s="226" t="s">
        <v>150</v>
      </c>
      <c r="E331" s="236" t="s">
        <v>19</v>
      </c>
      <c r="F331" s="237" t="s">
        <v>854</v>
      </c>
      <c r="G331" s="235"/>
      <c r="H331" s="238">
        <v>57.75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150</v>
      </c>
      <c r="AU331" s="244" t="s">
        <v>81</v>
      </c>
      <c r="AV331" s="13" t="s">
        <v>81</v>
      </c>
      <c r="AW331" s="13" t="s">
        <v>33</v>
      </c>
      <c r="AX331" s="13" t="s">
        <v>72</v>
      </c>
      <c r="AY331" s="244" t="s">
        <v>135</v>
      </c>
    </row>
    <row r="332" s="13" customFormat="1">
      <c r="A332" s="13"/>
      <c r="B332" s="234"/>
      <c r="C332" s="235"/>
      <c r="D332" s="226" t="s">
        <v>150</v>
      </c>
      <c r="E332" s="236" t="s">
        <v>19</v>
      </c>
      <c r="F332" s="237" t="s">
        <v>859</v>
      </c>
      <c r="G332" s="235"/>
      <c r="H332" s="238">
        <v>338.5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150</v>
      </c>
      <c r="AU332" s="244" t="s">
        <v>81</v>
      </c>
      <c r="AV332" s="13" t="s">
        <v>81</v>
      </c>
      <c r="AW332" s="13" t="s">
        <v>33</v>
      </c>
      <c r="AX332" s="13" t="s">
        <v>72</v>
      </c>
      <c r="AY332" s="244" t="s">
        <v>135</v>
      </c>
    </row>
    <row r="333" s="14" customFormat="1">
      <c r="A333" s="14"/>
      <c r="B333" s="245"/>
      <c r="C333" s="246"/>
      <c r="D333" s="226" t="s">
        <v>150</v>
      </c>
      <c r="E333" s="247" t="s">
        <v>19</v>
      </c>
      <c r="F333" s="248" t="s">
        <v>153</v>
      </c>
      <c r="G333" s="246"/>
      <c r="H333" s="249">
        <v>406.25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150</v>
      </c>
      <c r="AU333" s="255" t="s">
        <v>81</v>
      </c>
      <c r="AV333" s="14" t="s">
        <v>142</v>
      </c>
      <c r="AW333" s="14" t="s">
        <v>33</v>
      </c>
      <c r="AX333" s="14" t="s">
        <v>79</v>
      </c>
      <c r="AY333" s="255" t="s">
        <v>135</v>
      </c>
    </row>
    <row r="334" s="13" customFormat="1">
      <c r="A334" s="13"/>
      <c r="B334" s="234"/>
      <c r="C334" s="235"/>
      <c r="D334" s="226" t="s">
        <v>150</v>
      </c>
      <c r="E334" s="235"/>
      <c r="F334" s="237" t="s">
        <v>860</v>
      </c>
      <c r="G334" s="235"/>
      <c r="H334" s="238">
        <v>414.375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150</v>
      </c>
      <c r="AU334" s="244" t="s">
        <v>81</v>
      </c>
      <c r="AV334" s="13" t="s">
        <v>81</v>
      </c>
      <c r="AW334" s="13" t="s">
        <v>4</v>
      </c>
      <c r="AX334" s="13" t="s">
        <v>79</v>
      </c>
      <c r="AY334" s="244" t="s">
        <v>135</v>
      </c>
    </row>
    <row r="335" s="2" customFormat="1" ht="16.5" customHeight="1">
      <c r="A335" s="39"/>
      <c r="B335" s="40"/>
      <c r="C335" s="256" t="s">
        <v>475</v>
      </c>
      <c r="D335" s="256" t="s">
        <v>292</v>
      </c>
      <c r="E335" s="257" t="s">
        <v>861</v>
      </c>
      <c r="F335" s="258" t="s">
        <v>411</v>
      </c>
      <c r="G335" s="259" t="s">
        <v>140</v>
      </c>
      <c r="H335" s="260">
        <v>1568.76</v>
      </c>
      <c r="I335" s="261"/>
      <c r="J335" s="262">
        <f>ROUND(I335*H335,2)</f>
        <v>0</v>
      </c>
      <c r="K335" s="258" t="s">
        <v>19</v>
      </c>
      <c r="L335" s="263"/>
      <c r="M335" s="264" t="s">
        <v>19</v>
      </c>
      <c r="N335" s="265" t="s">
        <v>43</v>
      </c>
      <c r="O335" s="85"/>
      <c r="P335" s="222">
        <f>O335*H335</f>
        <v>0</v>
      </c>
      <c r="Q335" s="222">
        <v>0.222</v>
      </c>
      <c r="R335" s="222">
        <f>Q335*H335</f>
        <v>348.26472000000001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201</v>
      </c>
      <c r="AT335" s="224" t="s">
        <v>292</v>
      </c>
      <c r="AU335" s="224" t="s">
        <v>81</v>
      </c>
      <c r="AY335" s="18" t="s">
        <v>135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8" t="s">
        <v>79</v>
      </c>
      <c r="BK335" s="225">
        <f>ROUND(I335*H335,2)</f>
        <v>0</v>
      </c>
      <c r="BL335" s="18" t="s">
        <v>142</v>
      </c>
      <c r="BM335" s="224" t="s">
        <v>862</v>
      </c>
    </row>
    <row r="336" s="2" customFormat="1">
      <c r="A336" s="39"/>
      <c r="B336" s="40"/>
      <c r="C336" s="41"/>
      <c r="D336" s="226" t="s">
        <v>144</v>
      </c>
      <c r="E336" s="41"/>
      <c r="F336" s="227" t="s">
        <v>411</v>
      </c>
      <c r="G336" s="41"/>
      <c r="H336" s="41"/>
      <c r="I336" s="228"/>
      <c r="J336" s="41"/>
      <c r="K336" s="41"/>
      <c r="L336" s="45"/>
      <c r="M336" s="229"/>
      <c r="N336" s="230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144</v>
      </c>
      <c r="AU336" s="18" t="s">
        <v>81</v>
      </c>
    </row>
    <row r="337" s="15" customFormat="1">
      <c r="A337" s="15"/>
      <c r="B337" s="266"/>
      <c r="C337" s="267"/>
      <c r="D337" s="226" t="s">
        <v>150</v>
      </c>
      <c r="E337" s="268" t="s">
        <v>19</v>
      </c>
      <c r="F337" s="269" t="s">
        <v>863</v>
      </c>
      <c r="G337" s="267"/>
      <c r="H337" s="268" t="s">
        <v>19</v>
      </c>
      <c r="I337" s="270"/>
      <c r="J337" s="267"/>
      <c r="K337" s="267"/>
      <c r="L337" s="271"/>
      <c r="M337" s="272"/>
      <c r="N337" s="273"/>
      <c r="O337" s="273"/>
      <c r="P337" s="273"/>
      <c r="Q337" s="273"/>
      <c r="R337" s="273"/>
      <c r="S337" s="273"/>
      <c r="T337" s="274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5" t="s">
        <v>150</v>
      </c>
      <c r="AU337" s="275" t="s">
        <v>81</v>
      </c>
      <c r="AV337" s="15" t="s">
        <v>79</v>
      </c>
      <c r="AW337" s="15" t="s">
        <v>33</v>
      </c>
      <c r="AX337" s="15" t="s">
        <v>72</v>
      </c>
      <c r="AY337" s="275" t="s">
        <v>135</v>
      </c>
    </row>
    <row r="338" s="13" customFormat="1">
      <c r="A338" s="13"/>
      <c r="B338" s="234"/>
      <c r="C338" s="235"/>
      <c r="D338" s="226" t="s">
        <v>150</v>
      </c>
      <c r="E338" s="236" t="s">
        <v>19</v>
      </c>
      <c r="F338" s="237" t="s">
        <v>864</v>
      </c>
      <c r="G338" s="235"/>
      <c r="H338" s="238">
        <v>1538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150</v>
      </c>
      <c r="AU338" s="244" t="s">
        <v>81</v>
      </c>
      <c r="AV338" s="13" t="s">
        <v>81</v>
      </c>
      <c r="AW338" s="13" t="s">
        <v>33</v>
      </c>
      <c r="AX338" s="13" t="s">
        <v>79</v>
      </c>
      <c r="AY338" s="244" t="s">
        <v>135</v>
      </c>
    </row>
    <row r="339" s="13" customFormat="1">
      <c r="A339" s="13"/>
      <c r="B339" s="234"/>
      <c r="C339" s="235"/>
      <c r="D339" s="226" t="s">
        <v>150</v>
      </c>
      <c r="E339" s="235"/>
      <c r="F339" s="237" t="s">
        <v>865</v>
      </c>
      <c r="G339" s="235"/>
      <c r="H339" s="238">
        <v>1568.76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150</v>
      </c>
      <c r="AU339" s="244" t="s">
        <v>81</v>
      </c>
      <c r="AV339" s="13" t="s">
        <v>81</v>
      </c>
      <c r="AW339" s="13" t="s">
        <v>4</v>
      </c>
      <c r="AX339" s="13" t="s">
        <v>79</v>
      </c>
      <c r="AY339" s="244" t="s">
        <v>135</v>
      </c>
    </row>
    <row r="340" s="2" customFormat="1" ht="16.5" customHeight="1">
      <c r="A340" s="39"/>
      <c r="B340" s="40"/>
      <c r="C340" s="213" t="s">
        <v>483</v>
      </c>
      <c r="D340" s="213" t="s">
        <v>137</v>
      </c>
      <c r="E340" s="214" t="s">
        <v>866</v>
      </c>
      <c r="F340" s="215" t="s">
        <v>867</v>
      </c>
      <c r="G340" s="216" t="s">
        <v>140</v>
      </c>
      <c r="H340" s="217">
        <v>67.75</v>
      </c>
      <c r="I340" s="218"/>
      <c r="J340" s="219">
        <f>ROUND(I340*H340,2)</f>
        <v>0</v>
      </c>
      <c r="K340" s="215" t="s">
        <v>141</v>
      </c>
      <c r="L340" s="45"/>
      <c r="M340" s="220" t="s">
        <v>19</v>
      </c>
      <c r="N340" s="221" t="s">
        <v>43</v>
      </c>
      <c r="O340" s="85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142</v>
      </c>
      <c r="AT340" s="224" t="s">
        <v>137</v>
      </c>
      <c r="AU340" s="224" t="s">
        <v>81</v>
      </c>
      <c r="AY340" s="18" t="s">
        <v>135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79</v>
      </c>
      <c r="BK340" s="225">
        <f>ROUND(I340*H340,2)</f>
        <v>0</v>
      </c>
      <c r="BL340" s="18" t="s">
        <v>142</v>
      </c>
      <c r="BM340" s="224" t="s">
        <v>868</v>
      </c>
    </row>
    <row r="341" s="2" customFormat="1">
      <c r="A341" s="39"/>
      <c r="B341" s="40"/>
      <c r="C341" s="41"/>
      <c r="D341" s="226" t="s">
        <v>144</v>
      </c>
      <c r="E341" s="41"/>
      <c r="F341" s="227" t="s">
        <v>867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144</v>
      </c>
      <c r="AU341" s="18" t="s">
        <v>81</v>
      </c>
    </row>
    <row r="342" s="2" customFormat="1">
      <c r="A342" s="39"/>
      <c r="B342" s="40"/>
      <c r="C342" s="41"/>
      <c r="D342" s="231" t="s">
        <v>146</v>
      </c>
      <c r="E342" s="41"/>
      <c r="F342" s="232" t="s">
        <v>869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146</v>
      </c>
      <c r="AU342" s="18" t="s">
        <v>81</v>
      </c>
    </row>
    <row r="343" s="2" customFormat="1">
      <c r="A343" s="39"/>
      <c r="B343" s="40"/>
      <c r="C343" s="41"/>
      <c r="D343" s="226" t="s">
        <v>148</v>
      </c>
      <c r="E343" s="41"/>
      <c r="F343" s="233" t="s">
        <v>443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148</v>
      </c>
      <c r="AU343" s="18" t="s">
        <v>81</v>
      </c>
    </row>
    <row r="344" s="13" customFormat="1">
      <c r="A344" s="13"/>
      <c r="B344" s="234"/>
      <c r="C344" s="235"/>
      <c r="D344" s="226" t="s">
        <v>150</v>
      </c>
      <c r="E344" s="236" t="s">
        <v>19</v>
      </c>
      <c r="F344" s="237" t="s">
        <v>853</v>
      </c>
      <c r="G344" s="235"/>
      <c r="H344" s="238">
        <v>10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150</v>
      </c>
      <c r="AU344" s="244" t="s">
        <v>81</v>
      </c>
      <c r="AV344" s="13" t="s">
        <v>81</v>
      </c>
      <c r="AW344" s="13" t="s">
        <v>33</v>
      </c>
      <c r="AX344" s="13" t="s">
        <v>72</v>
      </c>
      <c r="AY344" s="244" t="s">
        <v>135</v>
      </c>
    </row>
    <row r="345" s="13" customFormat="1">
      <c r="A345" s="13"/>
      <c r="B345" s="234"/>
      <c r="C345" s="235"/>
      <c r="D345" s="226" t="s">
        <v>150</v>
      </c>
      <c r="E345" s="236" t="s">
        <v>19</v>
      </c>
      <c r="F345" s="237" t="s">
        <v>854</v>
      </c>
      <c r="G345" s="235"/>
      <c r="H345" s="238">
        <v>57.75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150</v>
      </c>
      <c r="AU345" s="244" t="s">
        <v>81</v>
      </c>
      <c r="AV345" s="13" t="s">
        <v>81</v>
      </c>
      <c r="AW345" s="13" t="s">
        <v>33</v>
      </c>
      <c r="AX345" s="13" t="s">
        <v>72</v>
      </c>
      <c r="AY345" s="244" t="s">
        <v>135</v>
      </c>
    </row>
    <row r="346" s="14" customFormat="1">
      <c r="A346" s="14"/>
      <c r="B346" s="245"/>
      <c r="C346" s="246"/>
      <c r="D346" s="226" t="s">
        <v>150</v>
      </c>
      <c r="E346" s="247" t="s">
        <v>19</v>
      </c>
      <c r="F346" s="248" t="s">
        <v>153</v>
      </c>
      <c r="G346" s="246"/>
      <c r="H346" s="249">
        <v>67.75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150</v>
      </c>
      <c r="AU346" s="255" t="s">
        <v>81</v>
      </c>
      <c r="AV346" s="14" t="s">
        <v>142</v>
      </c>
      <c r="AW346" s="14" t="s">
        <v>33</v>
      </c>
      <c r="AX346" s="14" t="s">
        <v>79</v>
      </c>
      <c r="AY346" s="255" t="s">
        <v>135</v>
      </c>
    </row>
    <row r="347" s="2" customFormat="1" ht="16.5" customHeight="1">
      <c r="A347" s="39"/>
      <c r="B347" s="40"/>
      <c r="C347" s="213" t="s">
        <v>487</v>
      </c>
      <c r="D347" s="213" t="s">
        <v>137</v>
      </c>
      <c r="E347" s="214" t="s">
        <v>459</v>
      </c>
      <c r="F347" s="215" t="s">
        <v>460</v>
      </c>
      <c r="G347" s="216" t="s">
        <v>228</v>
      </c>
      <c r="H347" s="217">
        <v>250</v>
      </c>
      <c r="I347" s="218"/>
      <c r="J347" s="219">
        <f>ROUND(I347*H347,2)</f>
        <v>0</v>
      </c>
      <c r="K347" s="215" t="s">
        <v>141</v>
      </c>
      <c r="L347" s="45"/>
      <c r="M347" s="220" t="s">
        <v>19</v>
      </c>
      <c r="N347" s="221" t="s">
        <v>43</v>
      </c>
      <c r="O347" s="85"/>
      <c r="P347" s="222">
        <f>O347*H347</f>
        <v>0</v>
      </c>
      <c r="Q347" s="222">
        <v>0.0035999999999999999</v>
      </c>
      <c r="R347" s="222">
        <f>Q347*H347</f>
        <v>0.90000000000000002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142</v>
      </c>
      <c r="AT347" s="224" t="s">
        <v>137</v>
      </c>
      <c r="AU347" s="224" t="s">
        <v>81</v>
      </c>
      <c r="AY347" s="18" t="s">
        <v>135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8" t="s">
        <v>79</v>
      </c>
      <c r="BK347" s="225">
        <f>ROUND(I347*H347,2)</f>
        <v>0</v>
      </c>
      <c r="BL347" s="18" t="s">
        <v>142</v>
      </c>
      <c r="BM347" s="224" t="s">
        <v>870</v>
      </c>
    </row>
    <row r="348" s="2" customFormat="1">
      <c r="A348" s="39"/>
      <c r="B348" s="40"/>
      <c r="C348" s="41"/>
      <c r="D348" s="226" t="s">
        <v>144</v>
      </c>
      <c r="E348" s="41"/>
      <c r="F348" s="227" t="s">
        <v>462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144</v>
      </c>
      <c r="AU348" s="18" t="s">
        <v>81</v>
      </c>
    </row>
    <row r="349" s="2" customFormat="1">
      <c r="A349" s="39"/>
      <c r="B349" s="40"/>
      <c r="C349" s="41"/>
      <c r="D349" s="231" t="s">
        <v>146</v>
      </c>
      <c r="E349" s="41"/>
      <c r="F349" s="232" t="s">
        <v>463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146</v>
      </c>
      <c r="AU349" s="18" t="s">
        <v>81</v>
      </c>
    </row>
    <row r="350" s="2" customFormat="1">
      <c r="A350" s="39"/>
      <c r="B350" s="40"/>
      <c r="C350" s="41"/>
      <c r="D350" s="226" t="s">
        <v>148</v>
      </c>
      <c r="E350" s="41"/>
      <c r="F350" s="233" t="s">
        <v>464</v>
      </c>
      <c r="G350" s="41"/>
      <c r="H350" s="41"/>
      <c r="I350" s="228"/>
      <c r="J350" s="41"/>
      <c r="K350" s="41"/>
      <c r="L350" s="45"/>
      <c r="M350" s="229"/>
      <c r="N350" s="23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148</v>
      </c>
      <c r="AU350" s="18" t="s">
        <v>81</v>
      </c>
    </row>
    <row r="351" s="13" customFormat="1">
      <c r="A351" s="13"/>
      <c r="B351" s="234"/>
      <c r="C351" s="235"/>
      <c r="D351" s="226" t="s">
        <v>150</v>
      </c>
      <c r="E351" s="236" t="s">
        <v>19</v>
      </c>
      <c r="F351" s="237" t="s">
        <v>871</v>
      </c>
      <c r="G351" s="235"/>
      <c r="H351" s="238">
        <v>250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150</v>
      </c>
      <c r="AU351" s="244" t="s">
        <v>81</v>
      </c>
      <c r="AV351" s="13" t="s">
        <v>81</v>
      </c>
      <c r="AW351" s="13" t="s">
        <v>33</v>
      </c>
      <c r="AX351" s="13" t="s">
        <v>79</v>
      </c>
      <c r="AY351" s="244" t="s">
        <v>135</v>
      </c>
    </row>
    <row r="352" s="12" customFormat="1" ht="22.8" customHeight="1">
      <c r="A352" s="12"/>
      <c r="B352" s="197"/>
      <c r="C352" s="198"/>
      <c r="D352" s="199" t="s">
        <v>71</v>
      </c>
      <c r="E352" s="211" t="s">
        <v>201</v>
      </c>
      <c r="F352" s="211" t="s">
        <v>466</v>
      </c>
      <c r="G352" s="198"/>
      <c r="H352" s="198"/>
      <c r="I352" s="201"/>
      <c r="J352" s="212">
        <f>BK352</f>
        <v>0</v>
      </c>
      <c r="K352" s="198"/>
      <c r="L352" s="203"/>
      <c r="M352" s="204"/>
      <c r="N352" s="205"/>
      <c r="O352" s="205"/>
      <c r="P352" s="206">
        <f>SUM(P353:P389)</f>
        <v>0</v>
      </c>
      <c r="Q352" s="205"/>
      <c r="R352" s="206">
        <f>SUM(R353:R389)</f>
        <v>5.077</v>
      </c>
      <c r="S352" s="205"/>
      <c r="T352" s="207">
        <f>SUM(T353:T389)</f>
        <v>0.20000000000000001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08" t="s">
        <v>79</v>
      </c>
      <c r="AT352" s="209" t="s">
        <v>71</v>
      </c>
      <c r="AU352" s="209" t="s">
        <v>79</v>
      </c>
      <c r="AY352" s="208" t="s">
        <v>135</v>
      </c>
      <c r="BK352" s="210">
        <f>SUM(BK353:BK389)</f>
        <v>0</v>
      </c>
    </row>
    <row r="353" s="2" customFormat="1" ht="16.5" customHeight="1">
      <c r="A353" s="39"/>
      <c r="B353" s="40"/>
      <c r="C353" s="213" t="s">
        <v>495</v>
      </c>
      <c r="D353" s="213" t="s">
        <v>137</v>
      </c>
      <c r="E353" s="214" t="s">
        <v>872</v>
      </c>
      <c r="F353" s="215" t="s">
        <v>873</v>
      </c>
      <c r="G353" s="216" t="s">
        <v>228</v>
      </c>
      <c r="H353" s="217">
        <v>9</v>
      </c>
      <c r="I353" s="218"/>
      <c r="J353" s="219">
        <f>ROUND(I353*H353,2)</f>
        <v>0</v>
      </c>
      <c r="K353" s="215" t="s">
        <v>141</v>
      </c>
      <c r="L353" s="45"/>
      <c r="M353" s="220" t="s">
        <v>19</v>
      </c>
      <c r="N353" s="221" t="s">
        <v>43</v>
      </c>
      <c r="O353" s="85"/>
      <c r="P353" s="222">
        <f>O353*H353</f>
        <v>0</v>
      </c>
      <c r="Q353" s="222">
        <v>0.00248</v>
      </c>
      <c r="R353" s="222">
        <f>Q353*H353</f>
        <v>0.02232</v>
      </c>
      <c r="S353" s="222">
        <v>0</v>
      </c>
      <c r="T353" s="22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4" t="s">
        <v>142</v>
      </c>
      <c r="AT353" s="224" t="s">
        <v>137</v>
      </c>
      <c r="AU353" s="224" t="s">
        <v>81</v>
      </c>
      <c r="AY353" s="18" t="s">
        <v>135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8" t="s">
        <v>79</v>
      </c>
      <c r="BK353" s="225">
        <f>ROUND(I353*H353,2)</f>
        <v>0</v>
      </c>
      <c r="BL353" s="18" t="s">
        <v>142</v>
      </c>
      <c r="BM353" s="224" t="s">
        <v>874</v>
      </c>
    </row>
    <row r="354" s="2" customFormat="1">
      <c r="A354" s="39"/>
      <c r="B354" s="40"/>
      <c r="C354" s="41"/>
      <c r="D354" s="226" t="s">
        <v>144</v>
      </c>
      <c r="E354" s="41"/>
      <c r="F354" s="227" t="s">
        <v>875</v>
      </c>
      <c r="G354" s="41"/>
      <c r="H354" s="41"/>
      <c r="I354" s="228"/>
      <c r="J354" s="41"/>
      <c r="K354" s="41"/>
      <c r="L354" s="45"/>
      <c r="M354" s="229"/>
      <c r="N354" s="230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144</v>
      </c>
      <c r="AU354" s="18" t="s">
        <v>81</v>
      </c>
    </row>
    <row r="355" s="2" customFormat="1">
      <c r="A355" s="39"/>
      <c r="B355" s="40"/>
      <c r="C355" s="41"/>
      <c r="D355" s="231" t="s">
        <v>146</v>
      </c>
      <c r="E355" s="41"/>
      <c r="F355" s="232" t="s">
        <v>876</v>
      </c>
      <c r="G355" s="41"/>
      <c r="H355" s="41"/>
      <c r="I355" s="228"/>
      <c r="J355" s="41"/>
      <c r="K355" s="41"/>
      <c r="L355" s="45"/>
      <c r="M355" s="229"/>
      <c r="N355" s="230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146</v>
      </c>
      <c r="AU355" s="18" t="s">
        <v>81</v>
      </c>
    </row>
    <row r="356" s="2" customFormat="1">
      <c r="A356" s="39"/>
      <c r="B356" s="40"/>
      <c r="C356" s="41"/>
      <c r="D356" s="226" t="s">
        <v>148</v>
      </c>
      <c r="E356" s="41"/>
      <c r="F356" s="233" t="s">
        <v>877</v>
      </c>
      <c r="G356" s="41"/>
      <c r="H356" s="41"/>
      <c r="I356" s="228"/>
      <c r="J356" s="41"/>
      <c r="K356" s="41"/>
      <c r="L356" s="45"/>
      <c r="M356" s="229"/>
      <c r="N356" s="230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148</v>
      </c>
      <c r="AU356" s="18" t="s">
        <v>81</v>
      </c>
    </row>
    <row r="357" s="13" customFormat="1">
      <c r="A357" s="13"/>
      <c r="B357" s="234"/>
      <c r="C357" s="235"/>
      <c r="D357" s="226" t="s">
        <v>150</v>
      </c>
      <c r="E357" s="236" t="s">
        <v>19</v>
      </c>
      <c r="F357" s="237" t="s">
        <v>878</v>
      </c>
      <c r="G357" s="235"/>
      <c r="H357" s="238">
        <v>9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150</v>
      </c>
      <c r="AU357" s="244" t="s">
        <v>81</v>
      </c>
      <c r="AV357" s="13" t="s">
        <v>81</v>
      </c>
      <c r="AW357" s="13" t="s">
        <v>33</v>
      </c>
      <c r="AX357" s="13" t="s">
        <v>79</v>
      </c>
      <c r="AY357" s="244" t="s">
        <v>135</v>
      </c>
    </row>
    <row r="358" s="2" customFormat="1" ht="16.5" customHeight="1">
      <c r="A358" s="39"/>
      <c r="B358" s="40"/>
      <c r="C358" s="213" t="s">
        <v>499</v>
      </c>
      <c r="D358" s="213" t="s">
        <v>137</v>
      </c>
      <c r="E358" s="214" t="s">
        <v>879</v>
      </c>
      <c r="F358" s="215" t="s">
        <v>880</v>
      </c>
      <c r="G358" s="216" t="s">
        <v>470</v>
      </c>
      <c r="H358" s="217">
        <v>4</v>
      </c>
      <c r="I358" s="218"/>
      <c r="J358" s="219">
        <f>ROUND(I358*H358,2)</f>
        <v>0</v>
      </c>
      <c r="K358" s="215" t="s">
        <v>19</v>
      </c>
      <c r="L358" s="45"/>
      <c r="M358" s="220" t="s">
        <v>19</v>
      </c>
      <c r="N358" s="221" t="s">
        <v>43</v>
      </c>
      <c r="O358" s="85"/>
      <c r="P358" s="222">
        <f>O358*H358</f>
        <v>0</v>
      </c>
      <c r="Q358" s="222">
        <v>0.34089999999999998</v>
      </c>
      <c r="R358" s="222">
        <f>Q358*H358</f>
        <v>1.3635999999999999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142</v>
      </c>
      <c r="AT358" s="224" t="s">
        <v>137</v>
      </c>
      <c r="AU358" s="224" t="s">
        <v>81</v>
      </c>
      <c r="AY358" s="18" t="s">
        <v>135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8" t="s">
        <v>79</v>
      </c>
      <c r="BK358" s="225">
        <f>ROUND(I358*H358,2)</f>
        <v>0</v>
      </c>
      <c r="BL358" s="18" t="s">
        <v>142</v>
      </c>
      <c r="BM358" s="224" t="s">
        <v>881</v>
      </c>
    </row>
    <row r="359" s="2" customFormat="1">
      <c r="A359" s="39"/>
      <c r="B359" s="40"/>
      <c r="C359" s="41"/>
      <c r="D359" s="226" t="s">
        <v>144</v>
      </c>
      <c r="E359" s="41"/>
      <c r="F359" s="227" t="s">
        <v>880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144</v>
      </c>
      <c r="AU359" s="18" t="s">
        <v>81</v>
      </c>
    </row>
    <row r="360" s="2" customFormat="1">
      <c r="A360" s="39"/>
      <c r="B360" s="40"/>
      <c r="C360" s="41"/>
      <c r="D360" s="226" t="s">
        <v>148</v>
      </c>
      <c r="E360" s="41"/>
      <c r="F360" s="233" t="s">
        <v>882</v>
      </c>
      <c r="G360" s="41"/>
      <c r="H360" s="41"/>
      <c r="I360" s="228"/>
      <c r="J360" s="41"/>
      <c r="K360" s="41"/>
      <c r="L360" s="45"/>
      <c r="M360" s="229"/>
      <c r="N360" s="230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148</v>
      </c>
      <c r="AU360" s="18" t="s">
        <v>81</v>
      </c>
    </row>
    <row r="361" s="13" customFormat="1">
      <c r="A361" s="13"/>
      <c r="B361" s="234"/>
      <c r="C361" s="235"/>
      <c r="D361" s="226" t="s">
        <v>150</v>
      </c>
      <c r="E361" s="236" t="s">
        <v>19</v>
      </c>
      <c r="F361" s="237" t="s">
        <v>883</v>
      </c>
      <c r="G361" s="235"/>
      <c r="H361" s="238">
        <v>4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150</v>
      </c>
      <c r="AU361" s="244" t="s">
        <v>81</v>
      </c>
      <c r="AV361" s="13" t="s">
        <v>81</v>
      </c>
      <c r="AW361" s="13" t="s">
        <v>33</v>
      </c>
      <c r="AX361" s="13" t="s">
        <v>79</v>
      </c>
      <c r="AY361" s="244" t="s">
        <v>135</v>
      </c>
    </row>
    <row r="362" s="2" customFormat="1" ht="16.5" customHeight="1">
      <c r="A362" s="39"/>
      <c r="B362" s="40"/>
      <c r="C362" s="213" t="s">
        <v>508</v>
      </c>
      <c r="D362" s="213" t="s">
        <v>137</v>
      </c>
      <c r="E362" s="214" t="s">
        <v>884</v>
      </c>
      <c r="F362" s="215" t="s">
        <v>885</v>
      </c>
      <c r="G362" s="216" t="s">
        <v>470</v>
      </c>
      <c r="H362" s="217">
        <v>2</v>
      </c>
      <c r="I362" s="218"/>
      <c r="J362" s="219">
        <f>ROUND(I362*H362,2)</f>
        <v>0</v>
      </c>
      <c r="K362" s="215" t="s">
        <v>19</v>
      </c>
      <c r="L362" s="45"/>
      <c r="M362" s="220" t="s">
        <v>19</v>
      </c>
      <c r="N362" s="221" t="s">
        <v>43</v>
      </c>
      <c r="O362" s="85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142</v>
      </c>
      <c r="AT362" s="224" t="s">
        <v>137</v>
      </c>
      <c r="AU362" s="224" t="s">
        <v>81</v>
      </c>
      <c r="AY362" s="18" t="s">
        <v>135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79</v>
      </c>
      <c r="BK362" s="225">
        <f>ROUND(I362*H362,2)</f>
        <v>0</v>
      </c>
      <c r="BL362" s="18" t="s">
        <v>142</v>
      </c>
      <c r="BM362" s="224" t="s">
        <v>886</v>
      </c>
    </row>
    <row r="363" s="2" customFormat="1">
      <c r="A363" s="39"/>
      <c r="B363" s="40"/>
      <c r="C363" s="41"/>
      <c r="D363" s="226" t="s">
        <v>144</v>
      </c>
      <c r="E363" s="41"/>
      <c r="F363" s="227" t="s">
        <v>887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144</v>
      </c>
      <c r="AU363" s="18" t="s">
        <v>81</v>
      </c>
    </row>
    <row r="364" s="2" customFormat="1">
      <c r="A364" s="39"/>
      <c r="B364" s="40"/>
      <c r="C364" s="41"/>
      <c r="D364" s="226" t="s">
        <v>888</v>
      </c>
      <c r="E364" s="41"/>
      <c r="F364" s="233" t="s">
        <v>889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888</v>
      </c>
      <c r="AU364" s="18" t="s">
        <v>81</v>
      </c>
    </row>
    <row r="365" s="13" customFormat="1">
      <c r="A365" s="13"/>
      <c r="B365" s="234"/>
      <c r="C365" s="235"/>
      <c r="D365" s="226" t="s">
        <v>150</v>
      </c>
      <c r="E365" s="236" t="s">
        <v>19</v>
      </c>
      <c r="F365" s="237" t="s">
        <v>890</v>
      </c>
      <c r="G365" s="235"/>
      <c r="H365" s="238">
        <v>2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150</v>
      </c>
      <c r="AU365" s="244" t="s">
        <v>81</v>
      </c>
      <c r="AV365" s="13" t="s">
        <v>81</v>
      </c>
      <c r="AW365" s="13" t="s">
        <v>33</v>
      </c>
      <c r="AX365" s="13" t="s">
        <v>79</v>
      </c>
      <c r="AY365" s="244" t="s">
        <v>135</v>
      </c>
    </row>
    <row r="366" s="2" customFormat="1" ht="16.5" customHeight="1">
      <c r="A366" s="39"/>
      <c r="B366" s="40"/>
      <c r="C366" s="213" t="s">
        <v>514</v>
      </c>
      <c r="D366" s="213" t="s">
        <v>137</v>
      </c>
      <c r="E366" s="214" t="s">
        <v>891</v>
      </c>
      <c r="F366" s="215" t="s">
        <v>892</v>
      </c>
      <c r="G366" s="216" t="s">
        <v>470</v>
      </c>
      <c r="H366" s="217">
        <v>2</v>
      </c>
      <c r="I366" s="218"/>
      <c r="J366" s="219">
        <f>ROUND(I366*H366,2)</f>
        <v>0</v>
      </c>
      <c r="K366" s="215" t="s">
        <v>141</v>
      </c>
      <c r="L366" s="45"/>
      <c r="M366" s="220" t="s">
        <v>19</v>
      </c>
      <c r="N366" s="221" t="s">
        <v>43</v>
      </c>
      <c r="O366" s="85"/>
      <c r="P366" s="222">
        <f>O366*H366</f>
        <v>0</v>
      </c>
      <c r="Q366" s="222">
        <v>0</v>
      </c>
      <c r="R366" s="222">
        <f>Q366*H366</f>
        <v>0</v>
      </c>
      <c r="S366" s="222">
        <v>0.10000000000000001</v>
      </c>
      <c r="T366" s="223">
        <f>S366*H366</f>
        <v>0.20000000000000001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4" t="s">
        <v>142</v>
      </c>
      <c r="AT366" s="224" t="s">
        <v>137</v>
      </c>
      <c r="AU366" s="224" t="s">
        <v>81</v>
      </c>
      <c r="AY366" s="18" t="s">
        <v>135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8" t="s">
        <v>79</v>
      </c>
      <c r="BK366" s="225">
        <f>ROUND(I366*H366,2)</f>
        <v>0</v>
      </c>
      <c r="BL366" s="18" t="s">
        <v>142</v>
      </c>
      <c r="BM366" s="224" t="s">
        <v>893</v>
      </c>
    </row>
    <row r="367" s="2" customFormat="1">
      <c r="A367" s="39"/>
      <c r="B367" s="40"/>
      <c r="C367" s="41"/>
      <c r="D367" s="226" t="s">
        <v>144</v>
      </c>
      <c r="E367" s="41"/>
      <c r="F367" s="227" t="s">
        <v>894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144</v>
      </c>
      <c r="AU367" s="18" t="s">
        <v>81</v>
      </c>
    </row>
    <row r="368" s="2" customFormat="1">
      <c r="A368" s="39"/>
      <c r="B368" s="40"/>
      <c r="C368" s="41"/>
      <c r="D368" s="231" t="s">
        <v>146</v>
      </c>
      <c r="E368" s="41"/>
      <c r="F368" s="232" t="s">
        <v>895</v>
      </c>
      <c r="G368" s="41"/>
      <c r="H368" s="41"/>
      <c r="I368" s="228"/>
      <c r="J368" s="41"/>
      <c r="K368" s="41"/>
      <c r="L368" s="45"/>
      <c r="M368" s="229"/>
      <c r="N368" s="230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146</v>
      </c>
      <c r="AU368" s="18" t="s">
        <v>81</v>
      </c>
    </row>
    <row r="369" s="13" customFormat="1">
      <c r="A369" s="13"/>
      <c r="B369" s="234"/>
      <c r="C369" s="235"/>
      <c r="D369" s="226" t="s">
        <v>150</v>
      </c>
      <c r="E369" s="236" t="s">
        <v>19</v>
      </c>
      <c r="F369" s="237" t="s">
        <v>890</v>
      </c>
      <c r="G369" s="235"/>
      <c r="H369" s="238">
        <v>2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150</v>
      </c>
      <c r="AU369" s="244" t="s">
        <v>81</v>
      </c>
      <c r="AV369" s="13" t="s">
        <v>81</v>
      </c>
      <c r="AW369" s="13" t="s">
        <v>33</v>
      </c>
      <c r="AX369" s="13" t="s">
        <v>79</v>
      </c>
      <c r="AY369" s="244" t="s">
        <v>135</v>
      </c>
    </row>
    <row r="370" s="2" customFormat="1" ht="16.5" customHeight="1">
      <c r="A370" s="39"/>
      <c r="B370" s="40"/>
      <c r="C370" s="213" t="s">
        <v>521</v>
      </c>
      <c r="D370" s="213" t="s">
        <v>137</v>
      </c>
      <c r="E370" s="214" t="s">
        <v>896</v>
      </c>
      <c r="F370" s="215" t="s">
        <v>897</v>
      </c>
      <c r="G370" s="216" t="s">
        <v>470</v>
      </c>
      <c r="H370" s="217">
        <v>4</v>
      </c>
      <c r="I370" s="218"/>
      <c r="J370" s="219">
        <f>ROUND(I370*H370,2)</f>
        <v>0</v>
      </c>
      <c r="K370" s="215" t="s">
        <v>141</v>
      </c>
      <c r="L370" s="45"/>
      <c r="M370" s="220" t="s">
        <v>19</v>
      </c>
      <c r="N370" s="221" t="s">
        <v>43</v>
      </c>
      <c r="O370" s="85"/>
      <c r="P370" s="222">
        <f>O370*H370</f>
        <v>0</v>
      </c>
      <c r="Q370" s="222">
        <v>0.21734000000000001</v>
      </c>
      <c r="R370" s="222">
        <f>Q370*H370</f>
        <v>0.86936000000000002</v>
      </c>
      <c r="S370" s="222">
        <v>0</v>
      </c>
      <c r="T370" s="22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4" t="s">
        <v>142</v>
      </c>
      <c r="AT370" s="224" t="s">
        <v>137</v>
      </c>
      <c r="AU370" s="224" t="s">
        <v>81</v>
      </c>
      <c r="AY370" s="18" t="s">
        <v>135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8" t="s">
        <v>79</v>
      </c>
      <c r="BK370" s="225">
        <f>ROUND(I370*H370,2)</f>
        <v>0</v>
      </c>
      <c r="BL370" s="18" t="s">
        <v>142</v>
      </c>
      <c r="BM370" s="224" t="s">
        <v>898</v>
      </c>
    </row>
    <row r="371" s="2" customFormat="1">
      <c r="A371" s="39"/>
      <c r="B371" s="40"/>
      <c r="C371" s="41"/>
      <c r="D371" s="226" t="s">
        <v>144</v>
      </c>
      <c r="E371" s="41"/>
      <c r="F371" s="227" t="s">
        <v>897</v>
      </c>
      <c r="G371" s="41"/>
      <c r="H371" s="41"/>
      <c r="I371" s="228"/>
      <c r="J371" s="41"/>
      <c r="K371" s="41"/>
      <c r="L371" s="45"/>
      <c r="M371" s="229"/>
      <c r="N371" s="230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144</v>
      </c>
      <c r="AU371" s="18" t="s">
        <v>81</v>
      </c>
    </row>
    <row r="372" s="2" customFormat="1">
      <c r="A372" s="39"/>
      <c r="B372" s="40"/>
      <c r="C372" s="41"/>
      <c r="D372" s="231" t="s">
        <v>146</v>
      </c>
      <c r="E372" s="41"/>
      <c r="F372" s="232" t="s">
        <v>899</v>
      </c>
      <c r="G372" s="41"/>
      <c r="H372" s="41"/>
      <c r="I372" s="228"/>
      <c r="J372" s="41"/>
      <c r="K372" s="41"/>
      <c r="L372" s="45"/>
      <c r="M372" s="229"/>
      <c r="N372" s="230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146</v>
      </c>
      <c r="AU372" s="18" t="s">
        <v>81</v>
      </c>
    </row>
    <row r="373" s="2" customFormat="1">
      <c r="A373" s="39"/>
      <c r="B373" s="40"/>
      <c r="C373" s="41"/>
      <c r="D373" s="226" t="s">
        <v>148</v>
      </c>
      <c r="E373" s="41"/>
      <c r="F373" s="233" t="s">
        <v>900</v>
      </c>
      <c r="G373" s="41"/>
      <c r="H373" s="41"/>
      <c r="I373" s="228"/>
      <c r="J373" s="41"/>
      <c r="K373" s="41"/>
      <c r="L373" s="45"/>
      <c r="M373" s="229"/>
      <c r="N373" s="230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148</v>
      </c>
      <c r="AU373" s="18" t="s">
        <v>81</v>
      </c>
    </row>
    <row r="374" s="13" customFormat="1">
      <c r="A374" s="13"/>
      <c r="B374" s="234"/>
      <c r="C374" s="235"/>
      <c r="D374" s="226" t="s">
        <v>150</v>
      </c>
      <c r="E374" s="236" t="s">
        <v>19</v>
      </c>
      <c r="F374" s="237" t="s">
        <v>901</v>
      </c>
      <c r="G374" s="235"/>
      <c r="H374" s="238">
        <v>4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150</v>
      </c>
      <c r="AU374" s="244" t="s">
        <v>81</v>
      </c>
      <c r="AV374" s="13" t="s">
        <v>81</v>
      </c>
      <c r="AW374" s="13" t="s">
        <v>33</v>
      </c>
      <c r="AX374" s="13" t="s">
        <v>79</v>
      </c>
      <c r="AY374" s="244" t="s">
        <v>135</v>
      </c>
    </row>
    <row r="375" s="2" customFormat="1" ht="16.5" customHeight="1">
      <c r="A375" s="39"/>
      <c r="B375" s="40"/>
      <c r="C375" s="256" t="s">
        <v>526</v>
      </c>
      <c r="D375" s="256" t="s">
        <v>292</v>
      </c>
      <c r="E375" s="257" t="s">
        <v>902</v>
      </c>
      <c r="F375" s="258" t="s">
        <v>903</v>
      </c>
      <c r="G375" s="259" t="s">
        <v>470</v>
      </c>
      <c r="H375" s="260">
        <v>4</v>
      </c>
      <c r="I375" s="261"/>
      <c r="J375" s="262">
        <f>ROUND(I375*H375,2)</f>
        <v>0</v>
      </c>
      <c r="K375" s="258" t="s">
        <v>141</v>
      </c>
      <c r="L375" s="263"/>
      <c r="M375" s="264" t="s">
        <v>19</v>
      </c>
      <c r="N375" s="265" t="s">
        <v>43</v>
      </c>
      <c r="O375" s="85"/>
      <c r="P375" s="222">
        <f>O375*H375</f>
        <v>0</v>
      </c>
      <c r="Q375" s="222">
        <v>0.050599999999999999</v>
      </c>
      <c r="R375" s="222">
        <f>Q375*H375</f>
        <v>0.2024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201</v>
      </c>
      <c r="AT375" s="224" t="s">
        <v>292</v>
      </c>
      <c r="AU375" s="224" t="s">
        <v>81</v>
      </c>
      <c r="AY375" s="18" t="s">
        <v>135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79</v>
      </c>
      <c r="BK375" s="225">
        <f>ROUND(I375*H375,2)</f>
        <v>0</v>
      </c>
      <c r="BL375" s="18" t="s">
        <v>142</v>
      </c>
      <c r="BM375" s="224" t="s">
        <v>904</v>
      </c>
    </row>
    <row r="376" s="2" customFormat="1">
      <c r="A376" s="39"/>
      <c r="B376" s="40"/>
      <c r="C376" s="41"/>
      <c r="D376" s="226" t="s">
        <v>144</v>
      </c>
      <c r="E376" s="41"/>
      <c r="F376" s="227" t="s">
        <v>903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144</v>
      </c>
      <c r="AU376" s="18" t="s">
        <v>81</v>
      </c>
    </row>
    <row r="377" s="13" customFormat="1">
      <c r="A377" s="13"/>
      <c r="B377" s="234"/>
      <c r="C377" s="235"/>
      <c r="D377" s="226" t="s">
        <v>150</v>
      </c>
      <c r="E377" s="236" t="s">
        <v>19</v>
      </c>
      <c r="F377" s="237" t="s">
        <v>142</v>
      </c>
      <c r="G377" s="235"/>
      <c r="H377" s="238">
        <v>4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150</v>
      </c>
      <c r="AU377" s="244" t="s">
        <v>81</v>
      </c>
      <c r="AV377" s="13" t="s">
        <v>81</v>
      </c>
      <c r="AW377" s="13" t="s">
        <v>33</v>
      </c>
      <c r="AX377" s="13" t="s">
        <v>79</v>
      </c>
      <c r="AY377" s="244" t="s">
        <v>135</v>
      </c>
    </row>
    <row r="378" s="2" customFormat="1" ht="16.5" customHeight="1">
      <c r="A378" s="39"/>
      <c r="B378" s="40"/>
      <c r="C378" s="213" t="s">
        <v>534</v>
      </c>
      <c r="D378" s="213" t="s">
        <v>137</v>
      </c>
      <c r="E378" s="214" t="s">
        <v>905</v>
      </c>
      <c r="F378" s="215" t="s">
        <v>906</v>
      </c>
      <c r="G378" s="216" t="s">
        <v>470</v>
      </c>
      <c r="H378" s="217">
        <v>1</v>
      </c>
      <c r="I378" s="218"/>
      <c r="J378" s="219">
        <f>ROUND(I378*H378,2)</f>
        <v>0</v>
      </c>
      <c r="K378" s="215" t="s">
        <v>141</v>
      </c>
      <c r="L378" s="45"/>
      <c r="M378" s="220" t="s">
        <v>19</v>
      </c>
      <c r="N378" s="221" t="s">
        <v>43</v>
      </c>
      <c r="O378" s="85"/>
      <c r="P378" s="222">
        <f>O378*H378</f>
        <v>0</v>
      </c>
      <c r="Q378" s="222">
        <v>0.42368</v>
      </c>
      <c r="R378" s="222">
        <f>Q378*H378</f>
        <v>0.42368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142</v>
      </c>
      <c r="AT378" s="224" t="s">
        <v>137</v>
      </c>
      <c r="AU378" s="224" t="s">
        <v>81</v>
      </c>
      <c r="AY378" s="18" t="s">
        <v>135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79</v>
      </c>
      <c r="BK378" s="225">
        <f>ROUND(I378*H378,2)</f>
        <v>0</v>
      </c>
      <c r="BL378" s="18" t="s">
        <v>142</v>
      </c>
      <c r="BM378" s="224" t="s">
        <v>907</v>
      </c>
    </row>
    <row r="379" s="2" customFormat="1">
      <c r="A379" s="39"/>
      <c r="B379" s="40"/>
      <c r="C379" s="41"/>
      <c r="D379" s="226" t="s">
        <v>144</v>
      </c>
      <c r="E379" s="41"/>
      <c r="F379" s="227" t="s">
        <v>906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144</v>
      </c>
      <c r="AU379" s="18" t="s">
        <v>81</v>
      </c>
    </row>
    <row r="380" s="2" customFormat="1">
      <c r="A380" s="39"/>
      <c r="B380" s="40"/>
      <c r="C380" s="41"/>
      <c r="D380" s="231" t="s">
        <v>146</v>
      </c>
      <c r="E380" s="41"/>
      <c r="F380" s="232" t="s">
        <v>908</v>
      </c>
      <c r="G380" s="41"/>
      <c r="H380" s="41"/>
      <c r="I380" s="228"/>
      <c r="J380" s="41"/>
      <c r="K380" s="41"/>
      <c r="L380" s="45"/>
      <c r="M380" s="229"/>
      <c r="N380" s="230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146</v>
      </c>
      <c r="AU380" s="18" t="s">
        <v>81</v>
      </c>
    </row>
    <row r="381" s="2" customFormat="1">
      <c r="A381" s="39"/>
      <c r="B381" s="40"/>
      <c r="C381" s="41"/>
      <c r="D381" s="226" t="s">
        <v>148</v>
      </c>
      <c r="E381" s="41"/>
      <c r="F381" s="233" t="s">
        <v>473</v>
      </c>
      <c r="G381" s="41"/>
      <c r="H381" s="41"/>
      <c r="I381" s="228"/>
      <c r="J381" s="41"/>
      <c r="K381" s="41"/>
      <c r="L381" s="45"/>
      <c r="M381" s="229"/>
      <c r="N381" s="230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148</v>
      </c>
      <c r="AU381" s="18" t="s">
        <v>81</v>
      </c>
    </row>
    <row r="382" s="2" customFormat="1" ht="16.5" customHeight="1">
      <c r="A382" s="39"/>
      <c r="B382" s="40"/>
      <c r="C382" s="213" t="s">
        <v>541</v>
      </c>
      <c r="D382" s="213" t="s">
        <v>137</v>
      </c>
      <c r="E382" s="214" t="s">
        <v>468</v>
      </c>
      <c r="F382" s="215" t="s">
        <v>469</v>
      </c>
      <c r="G382" s="216" t="s">
        <v>470</v>
      </c>
      <c r="H382" s="217">
        <v>3</v>
      </c>
      <c r="I382" s="218"/>
      <c r="J382" s="219">
        <f>ROUND(I382*H382,2)</f>
        <v>0</v>
      </c>
      <c r="K382" s="215" t="s">
        <v>141</v>
      </c>
      <c r="L382" s="45"/>
      <c r="M382" s="220" t="s">
        <v>19</v>
      </c>
      <c r="N382" s="221" t="s">
        <v>43</v>
      </c>
      <c r="O382" s="85"/>
      <c r="P382" s="222">
        <f>O382*H382</f>
        <v>0</v>
      </c>
      <c r="Q382" s="222">
        <v>0.42080000000000001</v>
      </c>
      <c r="R382" s="222">
        <f>Q382*H382</f>
        <v>1.2624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142</v>
      </c>
      <c r="AT382" s="224" t="s">
        <v>137</v>
      </c>
      <c r="AU382" s="224" t="s">
        <v>81</v>
      </c>
      <c r="AY382" s="18" t="s">
        <v>135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8" t="s">
        <v>79</v>
      </c>
      <c r="BK382" s="225">
        <f>ROUND(I382*H382,2)</f>
        <v>0</v>
      </c>
      <c r="BL382" s="18" t="s">
        <v>142</v>
      </c>
      <c r="BM382" s="224" t="s">
        <v>909</v>
      </c>
    </row>
    <row r="383" s="2" customFormat="1">
      <c r="A383" s="39"/>
      <c r="B383" s="40"/>
      <c r="C383" s="41"/>
      <c r="D383" s="226" t="s">
        <v>144</v>
      </c>
      <c r="E383" s="41"/>
      <c r="F383" s="227" t="s">
        <v>469</v>
      </c>
      <c r="G383" s="41"/>
      <c r="H383" s="41"/>
      <c r="I383" s="228"/>
      <c r="J383" s="41"/>
      <c r="K383" s="41"/>
      <c r="L383" s="45"/>
      <c r="M383" s="229"/>
      <c r="N383" s="230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144</v>
      </c>
      <c r="AU383" s="18" t="s">
        <v>81</v>
      </c>
    </row>
    <row r="384" s="2" customFormat="1">
      <c r="A384" s="39"/>
      <c r="B384" s="40"/>
      <c r="C384" s="41"/>
      <c r="D384" s="231" t="s">
        <v>146</v>
      </c>
      <c r="E384" s="41"/>
      <c r="F384" s="232" t="s">
        <v>472</v>
      </c>
      <c r="G384" s="41"/>
      <c r="H384" s="41"/>
      <c r="I384" s="228"/>
      <c r="J384" s="41"/>
      <c r="K384" s="41"/>
      <c r="L384" s="45"/>
      <c r="M384" s="229"/>
      <c r="N384" s="230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146</v>
      </c>
      <c r="AU384" s="18" t="s">
        <v>81</v>
      </c>
    </row>
    <row r="385" s="2" customFormat="1">
      <c r="A385" s="39"/>
      <c r="B385" s="40"/>
      <c r="C385" s="41"/>
      <c r="D385" s="226" t="s">
        <v>148</v>
      </c>
      <c r="E385" s="41"/>
      <c r="F385" s="233" t="s">
        <v>473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148</v>
      </c>
      <c r="AU385" s="18" t="s">
        <v>81</v>
      </c>
    </row>
    <row r="386" s="2" customFormat="1" ht="21.75" customHeight="1">
      <c r="A386" s="39"/>
      <c r="B386" s="40"/>
      <c r="C386" s="213" t="s">
        <v>550</v>
      </c>
      <c r="D386" s="213" t="s">
        <v>137</v>
      </c>
      <c r="E386" s="214" t="s">
        <v>910</v>
      </c>
      <c r="F386" s="215" t="s">
        <v>911</v>
      </c>
      <c r="G386" s="216" t="s">
        <v>470</v>
      </c>
      <c r="H386" s="217">
        <v>3</v>
      </c>
      <c r="I386" s="218"/>
      <c r="J386" s="219">
        <f>ROUND(I386*H386,2)</f>
        <v>0</v>
      </c>
      <c r="K386" s="215" t="s">
        <v>141</v>
      </c>
      <c r="L386" s="45"/>
      <c r="M386" s="220" t="s">
        <v>19</v>
      </c>
      <c r="N386" s="221" t="s">
        <v>43</v>
      </c>
      <c r="O386" s="85"/>
      <c r="P386" s="222">
        <f>O386*H386</f>
        <v>0</v>
      </c>
      <c r="Q386" s="222">
        <v>0.31108000000000002</v>
      </c>
      <c r="R386" s="222">
        <f>Q386*H386</f>
        <v>0.93324000000000007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142</v>
      </c>
      <c r="AT386" s="224" t="s">
        <v>137</v>
      </c>
      <c r="AU386" s="224" t="s">
        <v>81</v>
      </c>
      <c r="AY386" s="18" t="s">
        <v>135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79</v>
      </c>
      <c r="BK386" s="225">
        <f>ROUND(I386*H386,2)</f>
        <v>0</v>
      </c>
      <c r="BL386" s="18" t="s">
        <v>142</v>
      </c>
      <c r="BM386" s="224" t="s">
        <v>912</v>
      </c>
    </row>
    <row r="387" s="2" customFormat="1">
      <c r="A387" s="39"/>
      <c r="B387" s="40"/>
      <c r="C387" s="41"/>
      <c r="D387" s="226" t="s">
        <v>144</v>
      </c>
      <c r="E387" s="41"/>
      <c r="F387" s="227" t="s">
        <v>913</v>
      </c>
      <c r="G387" s="41"/>
      <c r="H387" s="41"/>
      <c r="I387" s="228"/>
      <c r="J387" s="41"/>
      <c r="K387" s="41"/>
      <c r="L387" s="45"/>
      <c r="M387" s="229"/>
      <c r="N387" s="230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144</v>
      </c>
      <c r="AU387" s="18" t="s">
        <v>81</v>
      </c>
    </row>
    <row r="388" s="2" customFormat="1">
      <c r="A388" s="39"/>
      <c r="B388" s="40"/>
      <c r="C388" s="41"/>
      <c r="D388" s="231" t="s">
        <v>146</v>
      </c>
      <c r="E388" s="41"/>
      <c r="F388" s="232" t="s">
        <v>914</v>
      </c>
      <c r="G388" s="41"/>
      <c r="H388" s="41"/>
      <c r="I388" s="228"/>
      <c r="J388" s="41"/>
      <c r="K388" s="41"/>
      <c r="L388" s="45"/>
      <c r="M388" s="229"/>
      <c r="N388" s="230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146</v>
      </c>
      <c r="AU388" s="18" t="s">
        <v>81</v>
      </c>
    </row>
    <row r="389" s="2" customFormat="1">
      <c r="A389" s="39"/>
      <c r="B389" s="40"/>
      <c r="C389" s="41"/>
      <c r="D389" s="226" t="s">
        <v>148</v>
      </c>
      <c r="E389" s="41"/>
      <c r="F389" s="233" t="s">
        <v>473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148</v>
      </c>
      <c r="AU389" s="18" t="s">
        <v>81</v>
      </c>
    </row>
    <row r="390" s="12" customFormat="1" ht="22.8" customHeight="1">
      <c r="A390" s="12"/>
      <c r="B390" s="197"/>
      <c r="C390" s="198"/>
      <c r="D390" s="199" t="s">
        <v>71</v>
      </c>
      <c r="E390" s="211" t="s">
        <v>210</v>
      </c>
      <c r="F390" s="211" t="s">
        <v>474</v>
      </c>
      <c r="G390" s="198"/>
      <c r="H390" s="198"/>
      <c r="I390" s="201"/>
      <c r="J390" s="212">
        <f>BK390</f>
        <v>0</v>
      </c>
      <c r="K390" s="198"/>
      <c r="L390" s="203"/>
      <c r="M390" s="204"/>
      <c r="N390" s="205"/>
      <c r="O390" s="205"/>
      <c r="P390" s="206">
        <f>SUM(P391:P495)</f>
        <v>0</v>
      </c>
      <c r="Q390" s="205"/>
      <c r="R390" s="206">
        <f>SUM(R391:R495)</f>
        <v>133.22723200000002</v>
      </c>
      <c r="S390" s="205"/>
      <c r="T390" s="207">
        <f>SUM(T391:T495)</f>
        <v>0.61499999999999999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8" t="s">
        <v>79</v>
      </c>
      <c r="AT390" s="209" t="s">
        <v>71</v>
      </c>
      <c r="AU390" s="209" t="s">
        <v>79</v>
      </c>
      <c r="AY390" s="208" t="s">
        <v>135</v>
      </c>
      <c r="BK390" s="210">
        <f>SUM(BK391:BK495)</f>
        <v>0</v>
      </c>
    </row>
    <row r="391" s="2" customFormat="1" ht="16.5" customHeight="1">
      <c r="A391" s="39"/>
      <c r="B391" s="40"/>
      <c r="C391" s="213" t="s">
        <v>557</v>
      </c>
      <c r="D391" s="213" t="s">
        <v>137</v>
      </c>
      <c r="E391" s="214" t="s">
        <v>915</v>
      </c>
      <c r="F391" s="215" t="s">
        <v>916</v>
      </c>
      <c r="G391" s="216" t="s">
        <v>470</v>
      </c>
      <c r="H391" s="217">
        <v>15</v>
      </c>
      <c r="I391" s="218"/>
      <c r="J391" s="219">
        <f>ROUND(I391*H391,2)</f>
        <v>0</v>
      </c>
      <c r="K391" s="215" t="s">
        <v>141</v>
      </c>
      <c r="L391" s="45"/>
      <c r="M391" s="220" t="s">
        <v>19</v>
      </c>
      <c r="N391" s="221" t="s">
        <v>43</v>
      </c>
      <c r="O391" s="85"/>
      <c r="P391" s="222">
        <f>O391*H391</f>
        <v>0</v>
      </c>
      <c r="Q391" s="222">
        <v>0.00069999999999999999</v>
      </c>
      <c r="R391" s="222">
        <f>Q391*H391</f>
        <v>0.010500000000000001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142</v>
      </c>
      <c r="AT391" s="224" t="s">
        <v>137</v>
      </c>
      <c r="AU391" s="224" t="s">
        <v>81</v>
      </c>
      <c r="AY391" s="18" t="s">
        <v>135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8" t="s">
        <v>79</v>
      </c>
      <c r="BK391" s="225">
        <f>ROUND(I391*H391,2)</f>
        <v>0</v>
      </c>
      <c r="BL391" s="18" t="s">
        <v>142</v>
      </c>
      <c r="BM391" s="224" t="s">
        <v>917</v>
      </c>
    </row>
    <row r="392" s="2" customFormat="1">
      <c r="A392" s="39"/>
      <c r="B392" s="40"/>
      <c r="C392" s="41"/>
      <c r="D392" s="226" t="s">
        <v>144</v>
      </c>
      <c r="E392" s="41"/>
      <c r="F392" s="227" t="s">
        <v>918</v>
      </c>
      <c r="G392" s="41"/>
      <c r="H392" s="41"/>
      <c r="I392" s="228"/>
      <c r="J392" s="41"/>
      <c r="K392" s="41"/>
      <c r="L392" s="45"/>
      <c r="M392" s="229"/>
      <c r="N392" s="230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144</v>
      </c>
      <c r="AU392" s="18" t="s">
        <v>81</v>
      </c>
    </row>
    <row r="393" s="2" customFormat="1">
      <c r="A393" s="39"/>
      <c r="B393" s="40"/>
      <c r="C393" s="41"/>
      <c r="D393" s="231" t="s">
        <v>146</v>
      </c>
      <c r="E393" s="41"/>
      <c r="F393" s="232" t="s">
        <v>919</v>
      </c>
      <c r="G393" s="41"/>
      <c r="H393" s="41"/>
      <c r="I393" s="228"/>
      <c r="J393" s="41"/>
      <c r="K393" s="41"/>
      <c r="L393" s="45"/>
      <c r="M393" s="229"/>
      <c r="N393" s="230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146</v>
      </c>
      <c r="AU393" s="18" t="s">
        <v>81</v>
      </c>
    </row>
    <row r="394" s="2" customFormat="1">
      <c r="A394" s="39"/>
      <c r="B394" s="40"/>
      <c r="C394" s="41"/>
      <c r="D394" s="226" t="s">
        <v>148</v>
      </c>
      <c r="E394" s="41"/>
      <c r="F394" s="233" t="s">
        <v>920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148</v>
      </c>
      <c r="AU394" s="18" t="s">
        <v>81</v>
      </c>
    </row>
    <row r="395" s="13" customFormat="1">
      <c r="A395" s="13"/>
      <c r="B395" s="234"/>
      <c r="C395" s="235"/>
      <c r="D395" s="226" t="s">
        <v>150</v>
      </c>
      <c r="E395" s="236" t="s">
        <v>19</v>
      </c>
      <c r="F395" s="237" t="s">
        <v>921</v>
      </c>
      <c r="G395" s="235"/>
      <c r="H395" s="238">
        <v>15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150</v>
      </c>
      <c r="AU395" s="244" t="s">
        <v>81</v>
      </c>
      <c r="AV395" s="13" t="s">
        <v>81</v>
      </c>
      <c r="AW395" s="13" t="s">
        <v>33</v>
      </c>
      <c r="AX395" s="13" t="s">
        <v>79</v>
      </c>
      <c r="AY395" s="244" t="s">
        <v>135</v>
      </c>
    </row>
    <row r="396" s="2" customFormat="1" ht="16.5" customHeight="1">
      <c r="A396" s="39"/>
      <c r="B396" s="40"/>
      <c r="C396" s="256" t="s">
        <v>564</v>
      </c>
      <c r="D396" s="256" t="s">
        <v>292</v>
      </c>
      <c r="E396" s="257" t="s">
        <v>922</v>
      </c>
      <c r="F396" s="258" t="s">
        <v>923</v>
      </c>
      <c r="G396" s="259" t="s">
        <v>470</v>
      </c>
      <c r="H396" s="260">
        <v>4</v>
      </c>
      <c r="I396" s="261"/>
      <c r="J396" s="262">
        <f>ROUND(I396*H396,2)</f>
        <v>0</v>
      </c>
      <c r="K396" s="258" t="s">
        <v>141</v>
      </c>
      <c r="L396" s="263"/>
      <c r="M396" s="264" t="s">
        <v>19</v>
      </c>
      <c r="N396" s="265" t="s">
        <v>43</v>
      </c>
      <c r="O396" s="85"/>
      <c r="P396" s="222">
        <f>O396*H396</f>
        <v>0</v>
      </c>
      <c r="Q396" s="222">
        <v>0.0050000000000000001</v>
      </c>
      <c r="R396" s="222">
        <f>Q396*H396</f>
        <v>0.02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201</v>
      </c>
      <c r="AT396" s="224" t="s">
        <v>292</v>
      </c>
      <c r="AU396" s="224" t="s">
        <v>81</v>
      </c>
      <c r="AY396" s="18" t="s">
        <v>135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8" t="s">
        <v>79</v>
      </c>
      <c r="BK396" s="225">
        <f>ROUND(I396*H396,2)</f>
        <v>0</v>
      </c>
      <c r="BL396" s="18" t="s">
        <v>142</v>
      </c>
      <c r="BM396" s="224" t="s">
        <v>924</v>
      </c>
    </row>
    <row r="397" s="2" customFormat="1">
      <c r="A397" s="39"/>
      <c r="B397" s="40"/>
      <c r="C397" s="41"/>
      <c r="D397" s="226" t="s">
        <v>144</v>
      </c>
      <c r="E397" s="41"/>
      <c r="F397" s="227" t="s">
        <v>923</v>
      </c>
      <c r="G397" s="41"/>
      <c r="H397" s="41"/>
      <c r="I397" s="228"/>
      <c r="J397" s="41"/>
      <c r="K397" s="41"/>
      <c r="L397" s="45"/>
      <c r="M397" s="229"/>
      <c r="N397" s="230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144</v>
      </c>
      <c r="AU397" s="18" t="s">
        <v>81</v>
      </c>
    </row>
    <row r="398" s="13" customFormat="1">
      <c r="A398" s="13"/>
      <c r="B398" s="234"/>
      <c r="C398" s="235"/>
      <c r="D398" s="226" t="s">
        <v>150</v>
      </c>
      <c r="E398" s="236" t="s">
        <v>19</v>
      </c>
      <c r="F398" s="237" t="s">
        <v>925</v>
      </c>
      <c r="G398" s="235"/>
      <c r="H398" s="238">
        <v>4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150</v>
      </c>
      <c r="AU398" s="244" t="s">
        <v>81</v>
      </c>
      <c r="AV398" s="13" t="s">
        <v>81</v>
      </c>
      <c r="AW398" s="13" t="s">
        <v>33</v>
      </c>
      <c r="AX398" s="13" t="s">
        <v>79</v>
      </c>
      <c r="AY398" s="244" t="s">
        <v>135</v>
      </c>
    </row>
    <row r="399" s="2" customFormat="1" ht="16.5" customHeight="1">
      <c r="A399" s="39"/>
      <c r="B399" s="40"/>
      <c r="C399" s="256" t="s">
        <v>573</v>
      </c>
      <c r="D399" s="256" t="s">
        <v>292</v>
      </c>
      <c r="E399" s="257" t="s">
        <v>926</v>
      </c>
      <c r="F399" s="258" t="s">
        <v>927</v>
      </c>
      <c r="G399" s="259" t="s">
        <v>470</v>
      </c>
      <c r="H399" s="260">
        <v>6</v>
      </c>
      <c r="I399" s="261"/>
      <c r="J399" s="262">
        <f>ROUND(I399*H399,2)</f>
        <v>0</v>
      </c>
      <c r="K399" s="258" t="s">
        <v>141</v>
      </c>
      <c r="L399" s="263"/>
      <c r="M399" s="264" t="s">
        <v>19</v>
      </c>
      <c r="N399" s="265" t="s">
        <v>43</v>
      </c>
      <c r="O399" s="85"/>
      <c r="P399" s="222">
        <f>O399*H399</f>
        <v>0</v>
      </c>
      <c r="Q399" s="222">
        <v>0.0035000000000000001</v>
      </c>
      <c r="R399" s="222">
        <f>Q399*H399</f>
        <v>0.021000000000000001</v>
      </c>
      <c r="S399" s="222">
        <v>0</v>
      </c>
      <c r="T399" s="223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4" t="s">
        <v>201</v>
      </c>
      <c r="AT399" s="224" t="s">
        <v>292</v>
      </c>
      <c r="AU399" s="224" t="s">
        <v>81</v>
      </c>
      <c r="AY399" s="18" t="s">
        <v>135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8" t="s">
        <v>79</v>
      </c>
      <c r="BK399" s="225">
        <f>ROUND(I399*H399,2)</f>
        <v>0</v>
      </c>
      <c r="BL399" s="18" t="s">
        <v>142</v>
      </c>
      <c r="BM399" s="224" t="s">
        <v>928</v>
      </c>
    </row>
    <row r="400" s="2" customFormat="1">
      <c r="A400" s="39"/>
      <c r="B400" s="40"/>
      <c r="C400" s="41"/>
      <c r="D400" s="226" t="s">
        <v>144</v>
      </c>
      <c r="E400" s="41"/>
      <c r="F400" s="227" t="s">
        <v>927</v>
      </c>
      <c r="G400" s="41"/>
      <c r="H400" s="41"/>
      <c r="I400" s="228"/>
      <c r="J400" s="41"/>
      <c r="K400" s="41"/>
      <c r="L400" s="45"/>
      <c r="M400" s="229"/>
      <c r="N400" s="230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144</v>
      </c>
      <c r="AU400" s="18" t="s">
        <v>81</v>
      </c>
    </row>
    <row r="401" s="13" customFormat="1">
      <c r="A401" s="13"/>
      <c r="B401" s="234"/>
      <c r="C401" s="235"/>
      <c r="D401" s="226" t="s">
        <v>150</v>
      </c>
      <c r="E401" s="236" t="s">
        <v>19</v>
      </c>
      <c r="F401" s="237" t="s">
        <v>929</v>
      </c>
      <c r="G401" s="235"/>
      <c r="H401" s="238">
        <v>4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150</v>
      </c>
      <c r="AU401" s="244" t="s">
        <v>81</v>
      </c>
      <c r="AV401" s="13" t="s">
        <v>81</v>
      </c>
      <c r="AW401" s="13" t="s">
        <v>33</v>
      </c>
      <c r="AX401" s="13" t="s">
        <v>72</v>
      </c>
      <c r="AY401" s="244" t="s">
        <v>135</v>
      </c>
    </row>
    <row r="402" s="13" customFormat="1">
      <c r="A402" s="13"/>
      <c r="B402" s="234"/>
      <c r="C402" s="235"/>
      <c r="D402" s="226" t="s">
        <v>150</v>
      </c>
      <c r="E402" s="236" t="s">
        <v>19</v>
      </c>
      <c r="F402" s="237" t="s">
        <v>930</v>
      </c>
      <c r="G402" s="235"/>
      <c r="H402" s="238">
        <v>2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150</v>
      </c>
      <c r="AU402" s="244" t="s">
        <v>81</v>
      </c>
      <c r="AV402" s="13" t="s">
        <v>81</v>
      </c>
      <c r="AW402" s="13" t="s">
        <v>33</v>
      </c>
      <c r="AX402" s="13" t="s">
        <v>72</v>
      </c>
      <c r="AY402" s="244" t="s">
        <v>135</v>
      </c>
    </row>
    <row r="403" s="14" customFormat="1">
      <c r="A403" s="14"/>
      <c r="B403" s="245"/>
      <c r="C403" s="246"/>
      <c r="D403" s="226" t="s">
        <v>150</v>
      </c>
      <c r="E403" s="247" t="s">
        <v>19</v>
      </c>
      <c r="F403" s="248" t="s">
        <v>153</v>
      </c>
      <c r="G403" s="246"/>
      <c r="H403" s="249">
        <v>6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150</v>
      </c>
      <c r="AU403" s="255" t="s">
        <v>81</v>
      </c>
      <c r="AV403" s="14" t="s">
        <v>142</v>
      </c>
      <c r="AW403" s="14" t="s">
        <v>33</v>
      </c>
      <c r="AX403" s="14" t="s">
        <v>79</v>
      </c>
      <c r="AY403" s="255" t="s">
        <v>135</v>
      </c>
    </row>
    <row r="404" s="2" customFormat="1" ht="16.5" customHeight="1">
      <c r="A404" s="39"/>
      <c r="B404" s="40"/>
      <c r="C404" s="256" t="s">
        <v>580</v>
      </c>
      <c r="D404" s="256" t="s">
        <v>292</v>
      </c>
      <c r="E404" s="257" t="s">
        <v>931</v>
      </c>
      <c r="F404" s="258" t="s">
        <v>932</v>
      </c>
      <c r="G404" s="259" t="s">
        <v>470</v>
      </c>
      <c r="H404" s="260">
        <v>1</v>
      </c>
      <c r="I404" s="261"/>
      <c r="J404" s="262">
        <f>ROUND(I404*H404,2)</f>
        <v>0</v>
      </c>
      <c r="K404" s="258" t="s">
        <v>141</v>
      </c>
      <c r="L404" s="263"/>
      <c r="M404" s="264" t="s">
        <v>19</v>
      </c>
      <c r="N404" s="265" t="s">
        <v>43</v>
      </c>
      <c r="O404" s="85"/>
      <c r="P404" s="222">
        <f>O404*H404</f>
        <v>0</v>
      </c>
      <c r="Q404" s="222">
        <v>0.0025000000000000001</v>
      </c>
      <c r="R404" s="222">
        <f>Q404*H404</f>
        <v>0.0025000000000000001</v>
      </c>
      <c r="S404" s="222">
        <v>0</v>
      </c>
      <c r="T404" s="223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4" t="s">
        <v>201</v>
      </c>
      <c r="AT404" s="224" t="s">
        <v>292</v>
      </c>
      <c r="AU404" s="224" t="s">
        <v>81</v>
      </c>
      <c r="AY404" s="18" t="s">
        <v>135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8" t="s">
        <v>79</v>
      </c>
      <c r="BK404" s="225">
        <f>ROUND(I404*H404,2)</f>
        <v>0</v>
      </c>
      <c r="BL404" s="18" t="s">
        <v>142</v>
      </c>
      <c r="BM404" s="224" t="s">
        <v>933</v>
      </c>
    </row>
    <row r="405" s="2" customFormat="1">
      <c r="A405" s="39"/>
      <c r="B405" s="40"/>
      <c r="C405" s="41"/>
      <c r="D405" s="226" t="s">
        <v>144</v>
      </c>
      <c r="E405" s="41"/>
      <c r="F405" s="227" t="s">
        <v>932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144</v>
      </c>
      <c r="AU405" s="18" t="s">
        <v>81</v>
      </c>
    </row>
    <row r="406" s="13" customFormat="1">
      <c r="A406" s="13"/>
      <c r="B406" s="234"/>
      <c r="C406" s="235"/>
      <c r="D406" s="226" t="s">
        <v>150</v>
      </c>
      <c r="E406" s="236" t="s">
        <v>19</v>
      </c>
      <c r="F406" s="237" t="s">
        <v>934</v>
      </c>
      <c r="G406" s="235"/>
      <c r="H406" s="238">
        <v>1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150</v>
      </c>
      <c r="AU406" s="244" t="s">
        <v>81</v>
      </c>
      <c r="AV406" s="13" t="s">
        <v>81</v>
      </c>
      <c r="AW406" s="13" t="s">
        <v>33</v>
      </c>
      <c r="AX406" s="13" t="s">
        <v>79</v>
      </c>
      <c r="AY406" s="244" t="s">
        <v>135</v>
      </c>
    </row>
    <row r="407" s="2" customFormat="1" ht="16.5" customHeight="1">
      <c r="A407" s="39"/>
      <c r="B407" s="40"/>
      <c r="C407" s="256" t="s">
        <v>587</v>
      </c>
      <c r="D407" s="256" t="s">
        <v>292</v>
      </c>
      <c r="E407" s="257" t="s">
        <v>935</v>
      </c>
      <c r="F407" s="258" t="s">
        <v>936</v>
      </c>
      <c r="G407" s="259" t="s">
        <v>470</v>
      </c>
      <c r="H407" s="260">
        <v>1</v>
      </c>
      <c r="I407" s="261"/>
      <c r="J407" s="262">
        <f>ROUND(I407*H407,2)</f>
        <v>0</v>
      </c>
      <c r="K407" s="258" t="s">
        <v>141</v>
      </c>
      <c r="L407" s="263"/>
      <c r="M407" s="264" t="s">
        <v>19</v>
      </c>
      <c r="N407" s="265" t="s">
        <v>43</v>
      </c>
      <c r="O407" s="85"/>
      <c r="P407" s="222">
        <f>O407*H407</f>
        <v>0</v>
      </c>
      <c r="Q407" s="222">
        <v>0.0016999999999999999</v>
      </c>
      <c r="R407" s="222">
        <f>Q407*H407</f>
        <v>0.0016999999999999999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201</v>
      </c>
      <c r="AT407" s="224" t="s">
        <v>292</v>
      </c>
      <c r="AU407" s="224" t="s">
        <v>81</v>
      </c>
      <c r="AY407" s="18" t="s">
        <v>135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8" t="s">
        <v>79</v>
      </c>
      <c r="BK407" s="225">
        <f>ROUND(I407*H407,2)</f>
        <v>0</v>
      </c>
      <c r="BL407" s="18" t="s">
        <v>142</v>
      </c>
      <c r="BM407" s="224" t="s">
        <v>937</v>
      </c>
    </row>
    <row r="408" s="2" customFormat="1">
      <c r="A408" s="39"/>
      <c r="B408" s="40"/>
      <c r="C408" s="41"/>
      <c r="D408" s="226" t="s">
        <v>144</v>
      </c>
      <c r="E408" s="41"/>
      <c r="F408" s="227" t="s">
        <v>936</v>
      </c>
      <c r="G408" s="41"/>
      <c r="H408" s="41"/>
      <c r="I408" s="228"/>
      <c r="J408" s="41"/>
      <c r="K408" s="41"/>
      <c r="L408" s="45"/>
      <c r="M408" s="229"/>
      <c r="N408" s="230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144</v>
      </c>
      <c r="AU408" s="18" t="s">
        <v>81</v>
      </c>
    </row>
    <row r="409" s="13" customFormat="1">
      <c r="A409" s="13"/>
      <c r="B409" s="234"/>
      <c r="C409" s="235"/>
      <c r="D409" s="226" t="s">
        <v>150</v>
      </c>
      <c r="E409" s="236" t="s">
        <v>19</v>
      </c>
      <c r="F409" s="237" t="s">
        <v>938</v>
      </c>
      <c r="G409" s="235"/>
      <c r="H409" s="238">
        <v>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150</v>
      </c>
      <c r="AU409" s="244" t="s">
        <v>81</v>
      </c>
      <c r="AV409" s="13" t="s">
        <v>81</v>
      </c>
      <c r="AW409" s="13" t="s">
        <v>33</v>
      </c>
      <c r="AX409" s="13" t="s">
        <v>79</v>
      </c>
      <c r="AY409" s="244" t="s">
        <v>135</v>
      </c>
    </row>
    <row r="410" s="2" customFormat="1" ht="16.5" customHeight="1">
      <c r="A410" s="39"/>
      <c r="B410" s="40"/>
      <c r="C410" s="256" t="s">
        <v>592</v>
      </c>
      <c r="D410" s="256" t="s">
        <v>292</v>
      </c>
      <c r="E410" s="257" t="s">
        <v>939</v>
      </c>
      <c r="F410" s="258" t="s">
        <v>940</v>
      </c>
      <c r="G410" s="259" t="s">
        <v>470</v>
      </c>
      <c r="H410" s="260">
        <v>3</v>
      </c>
      <c r="I410" s="261"/>
      <c r="J410" s="262">
        <f>ROUND(I410*H410,2)</f>
        <v>0</v>
      </c>
      <c r="K410" s="258" t="s">
        <v>141</v>
      </c>
      <c r="L410" s="263"/>
      <c r="M410" s="264" t="s">
        <v>19</v>
      </c>
      <c r="N410" s="265" t="s">
        <v>43</v>
      </c>
      <c r="O410" s="85"/>
      <c r="P410" s="222">
        <f>O410*H410</f>
        <v>0</v>
      </c>
      <c r="Q410" s="222">
        <v>0.0025000000000000001</v>
      </c>
      <c r="R410" s="222">
        <f>Q410*H410</f>
        <v>0.0074999999999999997</v>
      </c>
      <c r="S410" s="222">
        <v>0</v>
      </c>
      <c r="T410" s="22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4" t="s">
        <v>201</v>
      </c>
      <c r="AT410" s="224" t="s">
        <v>292</v>
      </c>
      <c r="AU410" s="224" t="s">
        <v>81</v>
      </c>
      <c r="AY410" s="18" t="s">
        <v>135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8" t="s">
        <v>79</v>
      </c>
      <c r="BK410" s="225">
        <f>ROUND(I410*H410,2)</f>
        <v>0</v>
      </c>
      <c r="BL410" s="18" t="s">
        <v>142</v>
      </c>
      <c r="BM410" s="224" t="s">
        <v>941</v>
      </c>
    </row>
    <row r="411" s="2" customFormat="1">
      <c r="A411" s="39"/>
      <c r="B411" s="40"/>
      <c r="C411" s="41"/>
      <c r="D411" s="226" t="s">
        <v>144</v>
      </c>
      <c r="E411" s="41"/>
      <c r="F411" s="227" t="s">
        <v>940</v>
      </c>
      <c r="G411" s="41"/>
      <c r="H411" s="41"/>
      <c r="I411" s="228"/>
      <c r="J411" s="41"/>
      <c r="K411" s="41"/>
      <c r="L411" s="45"/>
      <c r="M411" s="229"/>
      <c r="N411" s="230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144</v>
      </c>
      <c r="AU411" s="18" t="s">
        <v>81</v>
      </c>
    </row>
    <row r="412" s="13" customFormat="1">
      <c r="A412" s="13"/>
      <c r="B412" s="234"/>
      <c r="C412" s="235"/>
      <c r="D412" s="226" t="s">
        <v>150</v>
      </c>
      <c r="E412" s="236" t="s">
        <v>19</v>
      </c>
      <c r="F412" s="237" t="s">
        <v>942</v>
      </c>
      <c r="G412" s="235"/>
      <c r="H412" s="238">
        <v>2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150</v>
      </c>
      <c r="AU412" s="244" t="s">
        <v>81</v>
      </c>
      <c r="AV412" s="13" t="s">
        <v>81</v>
      </c>
      <c r="AW412" s="13" t="s">
        <v>33</v>
      </c>
      <c r="AX412" s="13" t="s">
        <v>72</v>
      </c>
      <c r="AY412" s="244" t="s">
        <v>135</v>
      </c>
    </row>
    <row r="413" s="13" customFormat="1">
      <c r="A413" s="13"/>
      <c r="B413" s="234"/>
      <c r="C413" s="235"/>
      <c r="D413" s="226" t="s">
        <v>150</v>
      </c>
      <c r="E413" s="236" t="s">
        <v>19</v>
      </c>
      <c r="F413" s="237" t="s">
        <v>943</v>
      </c>
      <c r="G413" s="235"/>
      <c r="H413" s="238">
        <v>1</v>
      </c>
      <c r="I413" s="239"/>
      <c r="J413" s="235"/>
      <c r="K413" s="235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150</v>
      </c>
      <c r="AU413" s="244" t="s">
        <v>81</v>
      </c>
      <c r="AV413" s="13" t="s">
        <v>81</v>
      </c>
      <c r="AW413" s="13" t="s">
        <v>33</v>
      </c>
      <c r="AX413" s="13" t="s">
        <v>72</v>
      </c>
      <c r="AY413" s="244" t="s">
        <v>135</v>
      </c>
    </row>
    <row r="414" s="14" customFormat="1">
      <c r="A414" s="14"/>
      <c r="B414" s="245"/>
      <c r="C414" s="246"/>
      <c r="D414" s="226" t="s">
        <v>150</v>
      </c>
      <c r="E414" s="247" t="s">
        <v>19</v>
      </c>
      <c r="F414" s="248" t="s">
        <v>153</v>
      </c>
      <c r="G414" s="246"/>
      <c r="H414" s="249">
        <v>3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150</v>
      </c>
      <c r="AU414" s="255" t="s">
        <v>81</v>
      </c>
      <c r="AV414" s="14" t="s">
        <v>142</v>
      </c>
      <c r="AW414" s="14" t="s">
        <v>33</v>
      </c>
      <c r="AX414" s="14" t="s">
        <v>79</v>
      </c>
      <c r="AY414" s="255" t="s">
        <v>135</v>
      </c>
    </row>
    <row r="415" s="2" customFormat="1" ht="16.5" customHeight="1">
      <c r="A415" s="39"/>
      <c r="B415" s="40"/>
      <c r="C415" s="213" t="s">
        <v>598</v>
      </c>
      <c r="D415" s="213" t="s">
        <v>137</v>
      </c>
      <c r="E415" s="214" t="s">
        <v>944</v>
      </c>
      <c r="F415" s="215" t="s">
        <v>945</v>
      </c>
      <c r="G415" s="216" t="s">
        <v>470</v>
      </c>
      <c r="H415" s="217">
        <v>2</v>
      </c>
      <c r="I415" s="218"/>
      <c r="J415" s="219">
        <f>ROUND(I415*H415,2)</f>
        <v>0</v>
      </c>
      <c r="K415" s="215" t="s">
        <v>141</v>
      </c>
      <c r="L415" s="45"/>
      <c r="M415" s="220" t="s">
        <v>19</v>
      </c>
      <c r="N415" s="221" t="s">
        <v>43</v>
      </c>
      <c r="O415" s="85"/>
      <c r="P415" s="222">
        <f>O415*H415</f>
        <v>0</v>
      </c>
      <c r="Q415" s="222">
        <v>1.0000000000000001E-05</v>
      </c>
      <c r="R415" s="222">
        <f>Q415*H415</f>
        <v>2.0000000000000002E-05</v>
      </c>
      <c r="S415" s="222">
        <v>0</v>
      </c>
      <c r="T415" s="22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4" t="s">
        <v>142</v>
      </c>
      <c r="AT415" s="224" t="s">
        <v>137</v>
      </c>
      <c r="AU415" s="224" t="s">
        <v>81</v>
      </c>
      <c r="AY415" s="18" t="s">
        <v>135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8" t="s">
        <v>79</v>
      </c>
      <c r="BK415" s="225">
        <f>ROUND(I415*H415,2)</f>
        <v>0</v>
      </c>
      <c r="BL415" s="18" t="s">
        <v>142</v>
      </c>
      <c r="BM415" s="224" t="s">
        <v>946</v>
      </c>
    </row>
    <row r="416" s="2" customFormat="1">
      <c r="A416" s="39"/>
      <c r="B416" s="40"/>
      <c r="C416" s="41"/>
      <c r="D416" s="226" t="s">
        <v>144</v>
      </c>
      <c r="E416" s="41"/>
      <c r="F416" s="227" t="s">
        <v>947</v>
      </c>
      <c r="G416" s="41"/>
      <c r="H416" s="41"/>
      <c r="I416" s="228"/>
      <c r="J416" s="41"/>
      <c r="K416" s="41"/>
      <c r="L416" s="45"/>
      <c r="M416" s="229"/>
      <c r="N416" s="230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144</v>
      </c>
      <c r="AU416" s="18" t="s">
        <v>81</v>
      </c>
    </row>
    <row r="417" s="2" customFormat="1">
      <c r="A417" s="39"/>
      <c r="B417" s="40"/>
      <c r="C417" s="41"/>
      <c r="D417" s="231" t="s">
        <v>146</v>
      </c>
      <c r="E417" s="41"/>
      <c r="F417" s="232" t="s">
        <v>948</v>
      </c>
      <c r="G417" s="41"/>
      <c r="H417" s="41"/>
      <c r="I417" s="228"/>
      <c r="J417" s="41"/>
      <c r="K417" s="41"/>
      <c r="L417" s="45"/>
      <c r="M417" s="229"/>
      <c r="N417" s="230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146</v>
      </c>
      <c r="AU417" s="18" t="s">
        <v>81</v>
      </c>
    </row>
    <row r="418" s="2" customFormat="1">
      <c r="A418" s="39"/>
      <c r="B418" s="40"/>
      <c r="C418" s="41"/>
      <c r="D418" s="226" t="s">
        <v>148</v>
      </c>
      <c r="E418" s="41"/>
      <c r="F418" s="233" t="s">
        <v>920</v>
      </c>
      <c r="G418" s="41"/>
      <c r="H418" s="41"/>
      <c r="I418" s="228"/>
      <c r="J418" s="41"/>
      <c r="K418" s="41"/>
      <c r="L418" s="45"/>
      <c r="M418" s="229"/>
      <c r="N418" s="230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148</v>
      </c>
      <c r="AU418" s="18" t="s">
        <v>81</v>
      </c>
    </row>
    <row r="419" s="13" customFormat="1">
      <c r="A419" s="13"/>
      <c r="B419" s="234"/>
      <c r="C419" s="235"/>
      <c r="D419" s="226" t="s">
        <v>150</v>
      </c>
      <c r="E419" s="236" t="s">
        <v>19</v>
      </c>
      <c r="F419" s="237" t="s">
        <v>949</v>
      </c>
      <c r="G419" s="235"/>
      <c r="H419" s="238">
        <v>2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150</v>
      </c>
      <c r="AU419" s="244" t="s">
        <v>81</v>
      </c>
      <c r="AV419" s="13" t="s">
        <v>81</v>
      </c>
      <c r="AW419" s="13" t="s">
        <v>33</v>
      </c>
      <c r="AX419" s="13" t="s">
        <v>79</v>
      </c>
      <c r="AY419" s="244" t="s">
        <v>135</v>
      </c>
    </row>
    <row r="420" s="2" customFormat="1" ht="16.5" customHeight="1">
      <c r="A420" s="39"/>
      <c r="B420" s="40"/>
      <c r="C420" s="256" t="s">
        <v>626</v>
      </c>
      <c r="D420" s="256" t="s">
        <v>292</v>
      </c>
      <c r="E420" s="257" t="s">
        <v>950</v>
      </c>
      <c r="F420" s="258" t="s">
        <v>951</v>
      </c>
      <c r="G420" s="259" t="s">
        <v>470</v>
      </c>
      <c r="H420" s="260">
        <v>2</v>
      </c>
      <c r="I420" s="261"/>
      <c r="J420" s="262">
        <f>ROUND(I420*H420,2)</f>
        <v>0</v>
      </c>
      <c r="K420" s="258" t="s">
        <v>141</v>
      </c>
      <c r="L420" s="263"/>
      <c r="M420" s="264" t="s">
        <v>19</v>
      </c>
      <c r="N420" s="265" t="s">
        <v>43</v>
      </c>
      <c r="O420" s="85"/>
      <c r="P420" s="222">
        <f>O420*H420</f>
        <v>0</v>
      </c>
      <c r="Q420" s="222">
        <v>0.0025999999999999999</v>
      </c>
      <c r="R420" s="222">
        <f>Q420*H420</f>
        <v>0.0051999999999999998</v>
      </c>
      <c r="S420" s="222">
        <v>0</v>
      </c>
      <c r="T420" s="223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4" t="s">
        <v>201</v>
      </c>
      <c r="AT420" s="224" t="s">
        <v>292</v>
      </c>
      <c r="AU420" s="224" t="s">
        <v>81</v>
      </c>
      <c r="AY420" s="18" t="s">
        <v>135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8" t="s">
        <v>79</v>
      </c>
      <c r="BK420" s="225">
        <f>ROUND(I420*H420,2)</f>
        <v>0</v>
      </c>
      <c r="BL420" s="18" t="s">
        <v>142</v>
      </c>
      <c r="BM420" s="224" t="s">
        <v>952</v>
      </c>
    </row>
    <row r="421" s="2" customFormat="1">
      <c r="A421" s="39"/>
      <c r="B421" s="40"/>
      <c r="C421" s="41"/>
      <c r="D421" s="226" t="s">
        <v>144</v>
      </c>
      <c r="E421" s="41"/>
      <c r="F421" s="227" t="s">
        <v>951</v>
      </c>
      <c r="G421" s="41"/>
      <c r="H421" s="41"/>
      <c r="I421" s="228"/>
      <c r="J421" s="41"/>
      <c r="K421" s="41"/>
      <c r="L421" s="45"/>
      <c r="M421" s="229"/>
      <c r="N421" s="230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144</v>
      </c>
      <c r="AU421" s="18" t="s">
        <v>81</v>
      </c>
    </row>
    <row r="422" s="13" customFormat="1">
      <c r="A422" s="13"/>
      <c r="B422" s="234"/>
      <c r="C422" s="235"/>
      <c r="D422" s="226" t="s">
        <v>150</v>
      </c>
      <c r="E422" s="236" t="s">
        <v>19</v>
      </c>
      <c r="F422" s="237" t="s">
        <v>953</v>
      </c>
      <c r="G422" s="235"/>
      <c r="H422" s="238">
        <v>2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150</v>
      </c>
      <c r="AU422" s="244" t="s">
        <v>81</v>
      </c>
      <c r="AV422" s="13" t="s">
        <v>81</v>
      </c>
      <c r="AW422" s="13" t="s">
        <v>33</v>
      </c>
      <c r="AX422" s="13" t="s">
        <v>79</v>
      </c>
      <c r="AY422" s="244" t="s">
        <v>135</v>
      </c>
    </row>
    <row r="423" s="2" customFormat="1" ht="16.5" customHeight="1">
      <c r="A423" s="39"/>
      <c r="B423" s="40"/>
      <c r="C423" s="256" t="s">
        <v>635</v>
      </c>
      <c r="D423" s="256" t="s">
        <v>292</v>
      </c>
      <c r="E423" s="257" t="s">
        <v>954</v>
      </c>
      <c r="F423" s="258" t="s">
        <v>955</v>
      </c>
      <c r="G423" s="259" t="s">
        <v>228</v>
      </c>
      <c r="H423" s="260">
        <v>2</v>
      </c>
      <c r="I423" s="261"/>
      <c r="J423" s="262">
        <f>ROUND(I423*H423,2)</f>
        <v>0</v>
      </c>
      <c r="K423" s="258" t="s">
        <v>141</v>
      </c>
      <c r="L423" s="263"/>
      <c r="M423" s="264" t="s">
        <v>19</v>
      </c>
      <c r="N423" s="265" t="s">
        <v>43</v>
      </c>
      <c r="O423" s="85"/>
      <c r="P423" s="222">
        <f>O423*H423</f>
        <v>0</v>
      </c>
      <c r="Q423" s="222">
        <v>8.0000000000000007E-05</v>
      </c>
      <c r="R423" s="222">
        <f>Q423*H423</f>
        <v>0.00016000000000000001</v>
      </c>
      <c r="S423" s="222">
        <v>0</v>
      </c>
      <c r="T423" s="22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4" t="s">
        <v>201</v>
      </c>
      <c r="AT423" s="224" t="s">
        <v>292</v>
      </c>
      <c r="AU423" s="224" t="s">
        <v>81</v>
      </c>
      <c r="AY423" s="18" t="s">
        <v>135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8" t="s">
        <v>79</v>
      </c>
      <c r="BK423" s="225">
        <f>ROUND(I423*H423,2)</f>
        <v>0</v>
      </c>
      <c r="BL423" s="18" t="s">
        <v>142</v>
      </c>
      <c r="BM423" s="224" t="s">
        <v>956</v>
      </c>
    </row>
    <row r="424" s="2" customFormat="1">
      <c r="A424" s="39"/>
      <c r="B424" s="40"/>
      <c r="C424" s="41"/>
      <c r="D424" s="226" t="s">
        <v>144</v>
      </c>
      <c r="E424" s="41"/>
      <c r="F424" s="227" t="s">
        <v>955</v>
      </c>
      <c r="G424" s="41"/>
      <c r="H424" s="41"/>
      <c r="I424" s="228"/>
      <c r="J424" s="41"/>
      <c r="K424" s="41"/>
      <c r="L424" s="45"/>
      <c r="M424" s="229"/>
      <c r="N424" s="230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144</v>
      </c>
      <c r="AU424" s="18" t="s">
        <v>81</v>
      </c>
    </row>
    <row r="425" s="13" customFormat="1">
      <c r="A425" s="13"/>
      <c r="B425" s="234"/>
      <c r="C425" s="235"/>
      <c r="D425" s="226" t="s">
        <v>150</v>
      </c>
      <c r="E425" s="236" t="s">
        <v>19</v>
      </c>
      <c r="F425" s="237" t="s">
        <v>957</v>
      </c>
      <c r="G425" s="235"/>
      <c r="H425" s="238">
        <v>2</v>
      </c>
      <c r="I425" s="239"/>
      <c r="J425" s="235"/>
      <c r="K425" s="235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150</v>
      </c>
      <c r="AU425" s="244" t="s">
        <v>81</v>
      </c>
      <c r="AV425" s="13" t="s">
        <v>81</v>
      </c>
      <c r="AW425" s="13" t="s">
        <v>33</v>
      </c>
      <c r="AX425" s="13" t="s">
        <v>79</v>
      </c>
      <c r="AY425" s="244" t="s">
        <v>135</v>
      </c>
    </row>
    <row r="426" s="2" customFormat="1" ht="24.15" customHeight="1">
      <c r="A426" s="39"/>
      <c r="B426" s="40"/>
      <c r="C426" s="256" t="s">
        <v>645</v>
      </c>
      <c r="D426" s="256" t="s">
        <v>292</v>
      </c>
      <c r="E426" s="257" t="s">
        <v>958</v>
      </c>
      <c r="F426" s="258" t="s">
        <v>959</v>
      </c>
      <c r="G426" s="259" t="s">
        <v>960</v>
      </c>
      <c r="H426" s="260">
        <v>0.040000000000000001</v>
      </c>
      <c r="I426" s="261"/>
      <c r="J426" s="262">
        <f>ROUND(I426*H426,2)</f>
        <v>0</v>
      </c>
      <c r="K426" s="258" t="s">
        <v>141</v>
      </c>
      <c r="L426" s="263"/>
      <c r="M426" s="264" t="s">
        <v>19</v>
      </c>
      <c r="N426" s="265" t="s">
        <v>43</v>
      </c>
      <c r="O426" s="85"/>
      <c r="P426" s="222">
        <f>O426*H426</f>
        <v>0</v>
      </c>
      <c r="Q426" s="222">
        <v>0.00050000000000000001</v>
      </c>
      <c r="R426" s="222">
        <f>Q426*H426</f>
        <v>2.0000000000000002E-05</v>
      </c>
      <c r="S426" s="222">
        <v>0</v>
      </c>
      <c r="T426" s="22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201</v>
      </c>
      <c r="AT426" s="224" t="s">
        <v>292</v>
      </c>
      <c r="AU426" s="224" t="s">
        <v>81</v>
      </c>
      <c r="AY426" s="18" t="s">
        <v>135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8" t="s">
        <v>79</v>
      </c>
      <c r="BK426" s="225">
        <f>ROUND(I426*H426,2)</f>
        <v>0</v>
      </c>
      <c r="BL426" s="18" t="s">
        <v>142</v>
      </c>
      <c r="BM426" s="224" t="s">
        <v>961</v>
      </c>
    </row>
    <row r="427" s="2" customFormat="1">
      <c r="A427" s="39"/>
      <c r="B427" s="40"/>
      <c r="C427" s="41"/>
      <c r="D427" s="226" t="s">
        <v>144</v>
      </c>
      <c r="E427" s="41"/>
      <c r="F427" s="227" t="s">
        <v>959</v>
      </c>
      <c r="G427" s="41"/>
      <c r="H427" s="41"/>
      <c r="I427" s="228"/>
      <c r="J427" s="41"/>
      <c r="K427" s="41"/>
      <c r="L427" s="45"/>
      <c r="M427" s="229"/>
      <c r="N427" s="230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144</v>
      </c>
      <c r="AU427" s="18" t="s">
        <v>81</v>
      </c>
    </row>
    <row r="428" s="13" customFormat="1">
      <c r="A428" s="13"/>
      <c r="B428" s="234"/>
      <c r="C428" s="235"/>
      <c r="D428" s="226" t="s">
        <v>150</v>
      </c>
      <c r="E428" s="236" t="s">
        <v>19</v>
      </c>
      <c r="F428" s="237" t="s">
        <v>962</v>
      </c>
      <c r="G428" s="235"/>
      <c r="H428" s="238">
        <v>0.040000000000000001</v>
      </c>
      <c r="I428" s="239"/>
      <c r="J428" s="235"/>
      <c r="K428" s="235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150</v>
      </c>
      <c r="AU428" s="244" t="s">
        <v>81</v>
      </c>
      <c r="AV428" s="13" t="s">
        <v>81</v>
      </c>
      <c r="AW428" s="13" t="s">
        <v>33</v>
      </c>
      <c r="AX428" s="13" t="s">
        <v>79</v>
      </c>
      <c r="AY428" s="244" t="s">
        <v>135</v>
      </c>
    </row>
    <row r="429" s="2" customFormat="1" ht="16.5" customHeight="1">
      <c r="A429" s="39"/>
      <c r="B429" s="40"/>
      <c r="C429" s="213" t="s">
        <v>652</v>
      </c>
      <c r="D429" s="213" t="s">
        <v>137</v>
      </c>
      <c r="E429" s="214" t="s">
        <v>963</v>
      </c>
      <c r="F429" s="215" t="s">
        <v>964</v>
      </c>
      <c r="G429" s="216" t="s">
        <v>470</v>
      </c>
      <c r="H429" s="217">
        <v>12</v>
      </c>
      <c r="I429" s="218"/>
      <c r="J429" s="219">
        <f>ROUND(I429*H429,2)</f>
        <v>0</v>
      </c>
      <c r="K429" s="215" t="s">
        <v>141</v>
      </c>
      <c r="L429" s="45"/>
      <c r="M429" s="220" t="s">
        <v>19</v>
      </c>
      <c r="N429" s="221" t="s">
        <v>43</v>
      </c>
      <c r="O429" s="85"/>
      <c r="P429" s="222">
        <f>O429*H429</f>
        <v>0</v>
      </c>
      <c r="Q429" s="222">
        <v>0.11241</v>
      </c>
      <c r="R429" s="222">
        <f>Q429*H429</f>
        <v>1.3489199999999999</v>
      </c>
      <c r="S429" s="222">
        <v>0</v>
      </c>
      <c r="T429" s="223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4" t="s">
        <v>142</v>
      </c>
      <c r="AT429" s="224" t="s">
        <v>137</v>
      </c>
      <c r="AU429" s="224" t="s">
        <v>81</v>
      </c>
      <c r="AY429" s="18" t="s">
        <v>135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8" t="s">
        <v>79</v>
      </c>
      <c r="BK429" s="225">
        <f>ROUND(I429*H429,2)</f>
        <v>0</v>
      </c>
      <c r="BL429" s="18" t="s">
        <v>142</v>
      </c>
      <c r="BM429" s="224" t="s">
        <v>965</v>
      </c>
    </row>
    <row r="430" s="2" customFormat="1">
      <c r="A430" s="39"/>
      <c r="B430" s="40"/>
      <c r="C430" s="41"/>
      <c r="D430" s="226" t="s">
        <v>144</v>
      </c>
      <c r="E430" s="41"/>
      <c r="F430" s="227" t="s">
        <v>966</v>
      </c>
      <c r="G430" s="41"/>
      <c r="H430" s="41"/>
      <c r="I430" s="228"/>
      <c r="J430" s="41"/>
      <c r="K430" s="41"/>
      <c r="L430" s="45"/>
      <c r="M430" s="229"/>
      <c r="N430" s="230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144</v>
      </c>
      <c r="AU430" s="18" t="s">
        <v>81</v>
      </c>
    </row>
    <row r="431" s="2" customFormat="1">
      <c r="A431" s="39"/>
      <c r="B431" s="40"/>
      <c r="C431" s="41"/>
      <c r="D431" s="231" t="s">
        <v>146</v>
      </c>
      <c r="E431" s="41"/>
      <c r="F431" s="232" t="s">
        <v>967</v>
      </c>
      <c r="G431" s="41"/>
      <c r="H431" s="41"/>
      <c r="I431" s="228"/>
      <c r="J431" s="41"/>
      <c r="K431" s="41"/>
      <c r="L431" s="45"/>
      <c r="M431" s="229"/>
      <c r="N431" s="230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146</v>
      </c>
      <c r="AU431" s="18" t="s">
        <v>81</v>
      </c>
    </row>
    <row r="432" s="2" customFormat="1">
      <c r="A432" s="39"/>
      <c r="B432" s="40"/>
      <c r="C432" s="41"/>
      <c r="D432" s="226" t="s">
        <v>148</v>
      </c>
      <c r="E432" s="41"/>
      <c r="F432" s="233" t="s">
        <v>968</v>
      </c>
      <c r="G432" s="41"/>
      <c r="H432" s="41"/>
      <c r="I432" s="228"/>
      <c r="J432" s="41"/>
      <c r="K432" s="41"/>
      <c r="L432" s="45"/>
      <c r="M432" s="229"/>
      <c r="N432" s="230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148</v>
      </c>
      <c r="AU432" s="18" t="s">
        <v>81</v>
      </c>
    </row>
    <row r="433" s="13" customFormat="1">
      <c r="A433" s="13"/>
      <c r="B433" s="234"/>
      <c r="C433" s="235"/>
      <c r="D433" s="226" t="s">
        <v>150</v>
      </c>
      <c r="E433" s="236" t="s">
        <v>19</v>
      </c>
      <c r="F433" s="237" t="s">
        <v>969</v>
      </c>
      <c r="G433" s="235"/>
      <c r="H433" s="238">
        <v>12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150</v>
      </c>
      <c r="AU433" s="244" t="s">
        <v>81</v>
      </c>
      <c r="AV433" s="13" t="s">
        <v>81</v>
      </c>
      <c r="AW433" s="13" t="s">
        <v>33</v>
      </c>
      <c r="AX433" s="13" t="s">
        <v>79</v>
      </c>
      <c r="AY433" s="244" t="s">
        <v>135</v>
      </c>
    </row>
    <row r="434" s="2" customFormat="1" ht="16.5" customHeight="1">
      <c r="A434" s="39"/>
      <c r="B434" s="40"/>
      <c r="C434" s="256" t="s">
        <v>657</v>
      </c>
      <c r="D434" s="256" t="s">
        <v>292</v>
      </c>
      <c r="E434" s="257" t="s">
        <v>970</v>
      </c>
      <c r="F434" s="258" t="s">
        <v>971</v>
      </c>
      <c r="G434" s="259" t="s">
        <v>470</v>
      </c>
      <c r="H434" s="260">
        <v>12</v>
      </c>
      <c r="I434" s="261"/>
      <c r="J434" s="262">
        <f>ROUND(I434*H434,2)</f>
        <v>0</v>
      </c>
      <c r="K434" s="258" t="s">
        <v>141</v>
      </c>
      <c r="L434" s="263"/>
      <c r="M434" s="264" t="s">
        <v>19</v>
      </c>
      <c r="N434" s="265" t="s">
        <v>43</v>
      </c>
      <c r="O434" s="85"/>
      <c r="P434" s="222">
        <f>O434*H434</f>
        <v>0</v>
      </c>
      <c r="Q434" s="222">
        <v>0.0061000000000000004</v>
      </c>
      <c r="R434" s="222">
        <f>Q434*H434</f>
        <v>0.073200000000000001</v>
      </c>
      <c r="S434" s="222">
        <v>0</v>
      </c>
      <c r="T434" s="22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4" t="s">
        <v>201</v>
      </c>
      <c r="AT434" s="224" t="s">
        <v>292</v>
      </c>
      <c r="AU434" s="224" t="s">
        <v>81</v>
      </c>
      <c r="AY434" s="18" t="s">
        <v>135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8" t="s">
        <v>79</v>
      </c>
      <c r="BK434" s="225">
        <f>ROUND(I434*H434,2)</f>
        <v>0</v>
      </c>
      <c r="BL434" s="18" t="s">
        <v>142</v>
      </c>
      <c r="BM434" s="224" t="s">
        <v>972</v>
      </c>
    </row>
    <row r="435" s="2" customFormat="1">
      <c r="A435" s="39"/>
      <c r="B435" s="40"/>
      <c r="C435" s="41"/>
      <c r="D435" s="226" t="s">
        <v>144</v>
      </c>
      <c r="E435" s="41"/>
      <c r="F435" s="227" t="s">
        <v>971</v>
      </c>
      <c r="G435" s="41"/>
      <c r="H435" s="41"/>
      <c r="I435" s="228"/>
      <c r="J435" s="41"/>
      <c r="K435" s="41"/>
      <c r="L435" s="45"/>
      <c r="M435" s="229"/>
      <c r="N435" s="230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144</v>
      </c>
      <c r="AU435" s="18" t="s">
        <v>81</v>
      </c>
    </row>
    <row r="436" s="13" customFormat="1">
      <c r="A436" s="13"/>
      <c r="B436" s="234"/>
      <c r="C436" s="235"/>
      <c r="D436" s="226" t="s">
        <v>150</v>
      </c>
      <c r="E436" s="236" t="s">
        <v>19</v>
      </c>
      <c r="F436" s="237" t="s">
        <v>234</v>
      </c>
      <c r="G436" s="235"/>
      <c r="H436" s="238">
        <v>12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150</v>
      </c>
      <c r="AU436" s="244" t="s">
        <v>81</v>
      </c>
      <c r="AV436" s="13" t="s">
        <v>81</v>
      </c>
      <c r="AW436" s="13" t="s">
        <v>33</v>
      </c>
      <c r="AX436" s="13" t="s">
        <v>79</v>
      </c>
      <c r="AY436" s="244" t="s">
        <v>135</v>
      </c>
    </row>
    <row r="437" s="2" customFormat="1" ht="16.5" customHeight="1">
      <c r="A437" s="39"/>
      <c r="B437" s="40"/>
      <c r="C437" s="256" t="s">
        <v>665</v>
      </c>
      <c r="D437" s="256" t="s">
        <v>292</v>
      </c>
      <c r="E437" s="257" t="s">
        <v>484</v>
      </c>
      <c r="F437" s="258" t="s">
        <v>485</v>
      </c>
      <c r="G437" s="259" t="s">
        <v>470</v>
      </c>
      <c r="H437" s="260">
        <v>12</v>
      </c>
      <c r="I437" s="261"/>
      <c r="J437" s="262">
        <f>ROUND(I437*H437,2)</f>
        <v>0</v>
      </c>
      <c r="K437" s="258" t="s">
        <v>141</v>
      </c>
      <c r="L437" s="263"/>
      <c r="M437" s="264" t="s">
        <v>19</v>
      </c>
      <c r="N437" s="265" t="s">
        <v>43</v>
      </c>
      <c r="O437" s="85"/>
      <c r="P437" s="222">
        <f>O437*H437</f>
        <v>0</v>
      </c>
      <c r="Q437" s="222">
        <v>0.0030000000000000001</v>
      </c>
      <c r="R437" s="222">
        <f>Q437*H437</f>
        <v>0.036000000000000004</v>
      </c>
      <c r="S437" s="222">
        <v>0</v>
      </c>
      <c r="T437" s="223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201</v>
      </c>
      <c r="AT437" s="224" t="s">
        <v>292</v>
      </c>
      <c r="AU437" s="224" t="s">
        <v>81</v>
      </c>
      <c r="AY437" s="18" t="s">
        <v>135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8" t="s">
        <v>79</v>
      </c>
      <c r="BK437" s="225">
        <f>ROUND(I437*H437,2)</f>
        <v>0</v>
      </c>
      <c r="BL437" s="18" t="s">
        <v>142</v>
      </c>
      <c r="BM437" s="224" t="s">
        <v>973</v>
      </c>
    </row>
    <row r="438" s="2" customFormat="1">
      <c r="A438" s="39"/>
      <c r="B438" s="40"/>
      <c r="C438" s="41"/>
      <c r="D438" s="226" t="s">
        <v>144</v>
      </c>
      <c r="E438" s="41"/>
      <c r="F438" s="227" t="s">
        <v>485</v>
      </c>
      <c r="G438" s="41"/>
      <c r="H438" s="41"/>
      <c r="I438" s="228"/>
      <c r="J438" s="41"/>
      <c r="K438" s="41"/>
      <c r="L438" s="45"/>
      <c r="M438" s="229"/>
      <c r="N438" s="230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144</v>
      </c>
      <c r="AU438" s="18" t="s">
        <v>81</v>
      </c>
    </row>
    <row r="439" s="13" customFormat="1">
      <c r="A439" s="13"/>
      <c r="B439" s="234"/>
      <c r="C439" s="235"/>
      <c r="D439" s="226" t="s">
        <v>150</v>
      </c>
      <c r="E439" s="236" t="s">
        <v>19</v>
      </c>
      <c r="F439" s="237" t="s">
        <v>234</v>
      </c>
      <c r="G439" s="235"/>
      <c r="H439" s="238">
        <v>12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150</v>
      </c>
      <c r="AU439" s="244" t="s">
        <v>81</v>
      </c>
      <c r="AV439" s="13" t="s">
        <v>81</v>
      </c>
      <c r="AW439" s="13" t="s">
        <v>33</v>
      </c>
      <c r="AX439" s="13" t="s">
        <v>79</v>
      </c>
      <c r="AY439" s="244" t="s">
        <v>135</v>
      </c>
    </row>
    <row r="440" s="2" customFormat="1" ht="16.5" customHeight="1">
      <c r="A440" s="39"/>
      <c r="B440" s="40"/>
      <c r="C440" s="256" t="s">
        <v>974</v>
      </c>
      <c r="D440" s="256" t="s">
        <v>292</v>
      </c>
      <c r="E440" s="257" t="s">
        <v>975</v>
      </c>
      <c r="F440" s="258" t="s">
        <v>976</v>
      </c>
      <c r="G440" s="259" t="s">
        <v>470</v>
      </c>
      <c r="H440" s="260">
        <v>30</v>
      </c>
      <c r="I440" s="261"/>
      <c r="J440" s="262">
        <f>ROUND(I440*H440,2)</f>
        <v>0</v>
      </c>
      <c r="K440" s="258" t="s">
        <v>141</v>
      </c>
      <c r="L440" s="263"/>
      <c r="M440" s="264" t="s">
        <v>19</v>
      </c>
      <c r="N440" s="265" t="s">
        <v>43</v>
      </c>
      <c r="O440" s="85"/>
      <c r="P440" s="222">
        <f>O440*H440</f>
        <v>0</v>
      </c>
      <c r="Q440" s="222">
        <v>0.00035</v>
      </c>
      <c r="R440" s="222">
        <f>Q440*H440</f>
        <v>0.010500000000000001</v>
      </c>
      <c r="S440" s="222">
        <v>0</v>
      </c>
      <c r="T440" s="223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4" t="s">
        <v>201</v>
      </c>
      <c r="AT440" s="224" t="s">
        <v>292</v>
      </c>
      <c r="AU440" s="224" t="s">
        <v>81</v>
      </c>
      <c r="AY440" s="18" t="s">
        <v>135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8" t="s">
        <v>79</v>
      </c>
      <c r="BK440" s="225">
        <f>ROUND(I440*H440,2)</f>
        <v>0</v>
      </c>
      <c r="BL440" s="18" t="s">
        <v>142</v>
      </c>
      <c r="BM440" s="224" t="s">
        <v>977</v>
      </c>
    </row>
    <row r="441" s="2" customFormat="1">
      <c r="A441" s="39"/>
      <c r="B441" s="40"/>
      <c r="C441" s="41"/>
      <c r="D441" s="226" t="s">
        <v>144</v>
      </c>
      <c r="E441" s="41"/>
      <c r="F441" s="227" t="s">
        <v>976</v>
      </c>
      <c r="G441" s="41"/>
      <c r="H441" s="41"/>
      <c r="I441" s="228"/>
      <c r="J441" s="41"/>
      <c r="K441" s="41"/>
      <c r="L441" s="45"/>
      <c r="M441" s="229"/>
      <c r="N441" s="230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144</v>
      </c>
      <c r="AU441" s="18" t="s">
        <v>81</v>
      </c>
    </row>
    <row r="442" s="13" customFormat="1">
      <c r="A442" s="13"/>
      <c r="B442" s="234"/>
      <c r="C442" s="235"/>
      <c r="D442" s="226" t="s">
        <v>150</v>
      </c>
      <c r="E442" s="236" t="s">
        <v>19</v>
      </c>
      <c r="F442" s="237" t="s">
        <v>978</v>
      </c>
      <c r="G442" s="235"/>
      <c r="H442" s="238">
        <v>30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150</v>
      </c>
      <c r="AU442" s="244" t="s">
        <v>81</v>
      </c>
      <c r="AV442" s="13" t="s">
        <v>81</v>
      </c>
      <c r="AW442" s="13" t="s">
        <v>33</v>
      </c>
      <c r="AX442" s="13" t="s">
        <v>79</v>
      </c>
      <c r="AY442" s="244" t="s">
        <v>135</v>
      </c>
    </row>
    <row r="443" s="2" customFormat="1" ht="16.5" customHeight="1">
      <c r="A443" s="39"/>
      <c r="B443" s="40"/>
      <c r="C443" s="256" t="s">
        <v>979</v>
      </c>
      <c r="D443" s="256" t="s">
        <v>292</v>
      </c>
      <c r="E443" s="257" t="s">
        <v>980</v>
      </c>
      <c r="F443" s="258" t="s">
        <v>981</v>
      </c>
      <c r="G443" s="259" t="s">
        <v>470</v>
      </c>
      <c r="H443" s="260">
        <v>12</v>
      </c>
      <c r="I443" s="261"/>
      <c r="J443" s="262">
        <f>ROUND(I443*H443,2)</f>
        <v>0</v>
      </c>
      <c r="K443" s="258" t="s">
        <v>141</v>
      </c>
      <c r="L443" s="263"/>
      <c r="M443" s="264" t="s">
        <v>19</v>
      </c>
      <c r="N443" s="265" t="s">
        <v>43</v>
      </c>
      <c r="O443" s="85"/>
      <c r="P443" s="222">
        <f>O443*H443</f>
        <v>0</v>
      </c>
      <c r="Q443" s="222">
        <v>0.00010000000000000001</v>
      </c>
      <c r="R443" s="222">
        <f>Q443*H443</f>
        <v>0.0012000000000000001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201</v>
      </c>
      <c r="AT443" s="224" t="s">
        <v>292</v>
      </c>
      <c r="AU443" s="224" t="s">
        <v>81</v>
      </c>
      <c r="AY443" s="18" t="s">
        <v>135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8" t="s">
        <v>79</v>
      </c>
      <c r="BK443" s="225">
        <f>ROUND(I443*H443,2)</f>
        <v>0</v>
      </c>
      <c r="BL443" s="18" t="s">
        <v>142</v>
      </c>
      <c r="BM443" s="224" t="s">
        <v>982</v>
      </c>
    </row>
    <row r="444" s="2" customFormat="1">
      <c r="A444" s="39"/>
      <c r="B444" s="40"/>
      <c r="C444" s="41"/>
      <c r="D444" s="226" t="s">
        <v>144</v>
      </c>
      <c r="E444" s="41"/>
      <c r="F444" s="227" t="s">
        <v>981</v>
      </c>
      <c r="G444" s="41"/>
      <c r="H444" s="41"/>
      <c r="I444" s="228"/>
      <c r="J444" s="41"/>
      <c r="K444" s="41"/>
      <c r="L444" s="45"/>
      <c r="M444" s="229"/>
      <c r="N444" s="230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144</v>
      </c>
      <c r="AU444" s="18" t="s">
        <v>81</v>
      </c>
    </row>
    <row r="445" s="13" customFormat="1">
      <c r="A445" s="13"/>
      <c r="B445" s="234"/>
      <c r="C445" s="235"/>
      <c r="D445" s="226" t="s">
        <v>150</v>
      </c>
      <c r="E445" s="236" t="s">
        <v>19</v>
      </c>
      <c r="F445" s="237" t="s">
        <v>234</v>
      </c>
      <c r="G445" s="235"/>
      <c r="H445" s="238">
        <v>12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150</v>
      </c>
      <c r="AU445" s="244" t="s">
        <v>81</v>
      </c>
      <c r="AV445" s="13" t="s">
        <v>81</v>
      </c>
      <c r="AW445" s="13" t="s">
        <v>33</v>
      </c>
      <c r="AX445" s="13" t="s">
        <v>79</v>
      </c>
      <c r="AY445" s="244" t="s">
        <v>135</v>
      </c>
    </row>
    <row r="446" s="2" customFormat="1" ht="16.5" customHeight="1">
      <c r="A446" s="39"/>
      <c r="B446" s="40"/>
      <c r="C446" s="213" t="s">
        <v>983</v>
      </c>
      <c r="D446" s="213" t="s">
        <v>137</v>
      </c>
      <c r="E446" s="214" t="s">
        <v>984</v>
      </c>
      <c r="F446" s="215" t="s">
        <v>985</v>
      </c>
      <c r="G446" s="216" t="s">
        <v>140</v>
      </c>
      <c r="H446" s="217">
        <v>26</v>
      </c>
      <c r="I446" s="218"/>
      <c r="J446" s="219">
        <f>ROUND(I446*H446,2)</f>
        <v>0</v>
      </c>
      <c r="K446" s="215" t="s">
        <v>141</v>
      </c>
      <c r="L446" s="45"/>
      <c r="M446" s="220" t="s">
        <v>19</v>
      </c>
      <c r="N446" s="221" t="s">
        <v>43</v>
      </c>
      <c r="O446" s="85"/>
      <c r="P446" s="222">
        <f>O446*H446</f>
        <v>0</v>
      </c>
      <c r="Q446" s="222">
        <v>0.00084999999999999995</v>
      </c>
      <c r="R446" s="222">
        <f>Q446*H446</f>
        <v>0.022099999999999998</v>
      </c>
      <c r="S446" s="222">
        <v>0</v>
      </c>
      <c r="T446" s="223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4" t="s">
        <v>142</v>
      </c>
      <c r="AT446" s="224" t="s">
        <v>137</v>
      </c>
      <c r="AU446" s="224" t="s">
        <v>81</v>
      </c>
      <c r="AY446" s="18" t="s">
        <v>135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8" t="s">
        <v>79</v>
      </c>
      <c r="BK446" s="225">
        <f>ROUND(I446*H446,2)</f>
        <v>0</v>
      </c>
      <c r="BL446" s="18" t="s">
        <v>142</v>
      </c>
      <c r="BM446" s="224" t="s">
        <v>986</v>
      </c>
    </row>
    <row r="447" s="2" customFormat="1">
      <c r="A447" s="39"/>
      <c r="B447" s="40"/>
      <c r="C447" s="41"/>
      <c r="D447" s="226" t="s">
        <v>144</v>
      </c>
      <c r="E447" s="41"/>
      <c r="F447" s="227" t="s">
        <v>987</v>
      </c>
      <c r="G447" s="41"/>
      <c r="H447" s="41"/>
      <c r="I447" s="228"/>
      <c r="J447" s="41"/>
      <c r="K447" s="41"/>
      <c r="L447" s="45"/>
      <c r="M447" s="229"/>
      <c r="N447" s="230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144</v>
      </c>
      <c r="AU447" s="18" t="s">
        <v>81</v>
      </c>
    </row>
    <row r="448" s="2" customFormat="1">
      <c r="A448" s="39"/>
      <c r="B448" s="40"/>
      <c r="C448" s="41"/>
      <c r="D448" s="231" t="s">
        <v>146</v>
      </c>
      <c r="E448" s="41"/>
      <c r="F448" s="232" t="s">
        <v>988</v>
      </c>
      <c r="G448" s="41"/>
      <c r="H448" s="41"/>
      <c r="I448" s="228"/>
      <c r="J448" s="41"/>
      <c r="K448" s="41"/>
      <c r="L448" s="45"/>
      <c r="M448" s="229"/>
      <c r="N448" s="230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146</v>
      </c>
      <c r="AU448" s="18" t="s">
        <v>81</v>
      </c>
    </row>
    <row r="449" s="2" customFormat="1">
      <c r="A449" s="39"/>
      <c r="B449" s="40"/>
      <c r="C449" s="41"/>
      <c r="D449" s="226" t="s">
        <v>148</v>
      </c>
      <c r="E449" s="41"/>
      <c r="F449" s="233" t="s">
        <v>989</v>
      </c>
      <c r="G449" s="41"/>
      <c r="H449" s="41"/>
      <c r="I449" s="228"/>
      <c r="J449" s="41"/>
      <c r="K449" s="41"/>
      <c r="L449" s="45"/>
      <c r="M449" s="229"/>
      <c r="N449" s="230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148</v>
      </c>
      <c r="AU449" s="18" t="s">
        <v>81</v>
      </c>
    </row>
    <row r="450" s="13" customFormat="1">
      <c r="A450" s="13"/>
      <c r="B450" s="234"/>
      <c r="C450" s="235"/>
      <c r="D450" s="226" t="s">
        <v>150</v>
      </c>
      <c r="E450" s="236" t="s">
        <v>19</v>
      </c>
      <c r="F450" s="237" t="s">
        <v>990</v>
      </c>
      <c r="G450" s="235"/>
      <c r="H450" s="238">
        <v>26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4" t="s">
        <v>150</v>
      </c>
      <c r="AU450" s="244" t="s">
        <v>81</v>
      </c>
      <c r="AV450" s="13" t="s">
        <v>81</v>
      </c>
      <c r="AW450" s="13" t="s">
        <v>33</v>
      </c>
      <c r="AX450" s="13" t="s">
        <v>79</v>
      </c>
      <c r="AY450" s="244" t="s">
        <v>135</v>
      </c>
    </row>
    <row r="451" s="2" customFormat="1" ht="16.5" customHeight="1">
      <c r="A451" s="39"/>
      <c r="B451" s="40"/>
      <c r="C451" s="213" t="s">
        <v>991</v>
      </c>
      <c r="D451" s="213" t="s">
        <v>137</v>
      </c>
      <c r="E451" s="214" t="s">
        <v>992</v>
      </c>
      <c r="F451" s="215" t="s">
        <v>993</v>
      </c>
      <c r="G451" s="216" t="s">
        <v>140</v>
      </c>
      <c r="H451" s="217">
        <v>26</v>
      </c>
      <c r="I451" s="218"/>
      <c r="J451" s="219">
        <f>ROUND(I451*H451,2)</f>
        <v>0</v>
      </c>
      <c r="K451" s="215" t="s">
        <v>141</v>
      </c>
      <c r="L451" s="45"/>
      <c r="M451" s="220" t="s">
        <v>19</v>
      </c>
      <c r="N451" s="221" t="s">
        <v>43</v>
      </c>
      <c r="O451" s="85"/>
      <c r="P451" s="222">
        <f>O451*H451</f>
        <v>0</v>
      </c>
      <c r="Q451" s="222">
        <v>1.0000000000000001E-05</v>
      </c>
      <c r="R451" s="222">
        <f>Q451*H451</f>
        <v>0.00026000000000000003</v>
      </c>
      <c r="S451" s="222">
        <v>0</v>
      </c>
      <c r="T451" s="223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4" t="s">
        <v>142</v>
      </c>
      <c r="AT451" s="224" t="s">
        <v>137</v>
      </c>
      <c r="AU451" s="224" t="s">
        <v>81</v>
      </c>
      <c r="AY451" s="18" t="s">
        <v>135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8" t="s">
        <v>79</v>
      </c>
      <c r="BK451" s="225">
        <f>ROUND(I451*H451,2)</f>
        <v>0</v>
      </c>
      <c r="BL451" s="18" t="s">
        <v>142</v>
      </c>
      <c r="BM451" s="224" t="s">
        <v>994</v>
      </c>
    </row>
    <row r="452" s="2" customFormat="1">
      <c r="A452" s="39"/>
      <c r="B452" s="40"/>
      <c r="C452" s="41"/>
      <c r="D452" s="226" t="s">
        <v>144</v>
      </c>
      <c r="E452" s="41"/>
      <c r="F452" s="227" t="s">
        <v>995</v>
      </c>
      <c r="G452" s="41"/>
      <c r="H452" s="41"/>
      <c r="I452" s="228"/>
      <c r="J452" s="41"/>
      <c r="K452" s="41"/>
      <c r="L452" s="45"/>
      <c r="M452" s="229"/>
      <c r="N452" s="230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144</v>
      </c>
      <c r="AU452" s="18" t="s">
        <v>81</v>
      </c>
    </row>
    <row r="453" s="2" customFormat="1">
      <c r="A453" s="39"/>
      <c r="B453" s="40"/>
      <c r="C453" s="41"/>
      <c r="D453" s="231" t="s">
        <v>146</v>
      </c>
      <c r="E453" s="41"/>
      <c r="F453" s="232" t="s">
        <v>996</v>
      </c>
      <c r="G453" s="41"/>
      <c r="H453" s="41"/>
      <c r="I453" s="228"/>
      <c r="J453" s="41"/>
      <c r="K453" s="41"/>
      <c r="L453" s="45"/>
      <c r="M453" s="229"/>
      <c r="N453" s="230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146</v>
      </c>
      <c r="AU453" s="18" t="s">
        <v>81</v>
      </c>
    </row>
    <row r="454" s="2" customFormat="1">
      <c r="A454" s="39"/>
      <c r="B454" s="40"/>
      <c r="C454" s="41"/>
      <c r="D454" s="226" t="s">
        <v>148</v>
      </c>
      <c r="E454" s="41"/>
      <c r="F454" s="233" t="s">
        <v>997</v>
      </c>
      <c r="G454" s="41"/>
      <c r="H454" s="41"/>
      <c r="I454" s="228"/>
      <c r="J454" s="41"/>
      <c r="K454" s="41"/>
      <c r="L454" s="45"/>
      <c r="M454" s="229"/>
      <c r="N454" s="230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148</v>
      </c>
      <c r="AU454" s="18" t="s">
        <v>81</v>
      </c>
    </row>
    <row r="455" s="13" customFormat="1">
      <c r="A455" s="13"/>
      <c r="B455" s="234"/>
      <c r="C455" s="235"/>
      <c r="D455" s="226" t="s">
        <v>150</v>
      </c>
      <c r="E455" s="236" t="s">
        <v>19</v>
      </c>
      <c r="F455" s="237" t="s">
        <v>342</v>
      </c>
      <c r="G455" s="235"/>
      <c r="H455" s="238">
        <v>26</v>
      </c>
      <c r="I455" s="239"/>
      <c r="J455" s="235"/>
      <c r="K455" s="235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150</v>
      </c>
      <c r="AU455" s="244" t="s">
        <v>81</v>
      </c>
      <c r="AV455" s="13" t="s">
        <v>81</v>
      </c>
      <c r="AW455" s="13" t="s">
        <v>33</v>
      </c>
      <c r="AX455" s="13" t="s">
        <v>79</v>
      </c>
      <c r="AY455" s="244" t="s">
        <v>135</v>
      </c>
    </row>
    <row r="456" s="2" customFormat="1" ht="16.5" customHeight="1">
      <c r="A456" s="39"/>
      <c r="B456" s="40"/>
      <c r="C456" s="213" t="s">
        <v>998</v>
      </c>
      <c r="D456" s="213" t="s">
        <v>137</v>
      </c>
      <c r="E456" s="214" t="s">
        <v>488</v>
      </c>
      <c r="F456" s="215" t="s">
        <v>489</v>
      </c>
      <c r="G456" s="216" t="s">
        <v>228</v>
      </c>
      <c r="H456" s="217">
        <v>718</v>
      </c>
      <c r="I456" s="218"/>
      <c r="J456" s="219">
        <f>ROUND(I456*H456,2)</f>
        <v>0</v>
      </c>
      <c r="K456" s="215" t="s">
        <v>141</v>
      </c>
      <c r="L456" s="45"/>
      <c r="M456" s="220" t="s">
        <v>19</v>
      </c>
      <c r="N456" s="221" t="s">
        <v>43</v>
      </c>
      <c r="O456" s="85"/>
      <c r="P456" s="222">
        <f>O456*H456</f>
        <v>0</v>
      </c>
      <c r="Q456" s="222">
        <v>0.071900000000000006</v>
      </c>
      <c r="R456" s="222">
        <f>Q456*H456</f>
        <v>51.624200000000002</v>
      </c>
      <c r="S456" s="222">
        <v>0</v>
      </c>
      <c r="T456" s="223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4" t="s">
        <v>142</v>
      </c>
      <c r="AT456" s="224" t="s">
        <v>137</v>
      </c>
      <c r="AU456" s="224" t="s">
        <v>81</v>
      </c>
      <c r="AY456" s="18" t="s">
        <v>135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8" t="s">
        <v>79</v>
      </c>
      <c r="BK456" s="225">
        <f>ROUND(I456*H456,2)</f>
        <v>0</v>
      </c>
      <c r="BL456" s="18" t="s">
        <v>142</v>
      </c>
      <c r="BM456" s="224" t="s">
        <v>999</v>
      </c>
    </row>
    <row r="457" s="2" customFormat="1">
      <c r="A457" s="39"/>
      <c r="B457" s="40"/>
      <c r="C457" s="41"/>
      <c r="D457" s="226" t="s">
        <v>144</v>
      </c>
      <c r="E457" s="41"/>
      <c r="F457" s="227" t="s">
        <v>491</v>
      </c>
      <c r="G457" s="41"/>
      <c r="H457" s="41"/>
      <c r="I457" s="228"/>
      <c r="J457" s="41"/>
      <c r="K457" s="41"/>
      <c r="L457" s="45"/>
      <c r="M457" s="229"/>
      <c r="N457" s="230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144</v>
      </c>
      <c r="AU457" s="18" t="s">
        <v>81</v>
      </c>
    </row>
    <row r="458" s="2" customFormat="1">
      <c r="A458" s="39"/>
      <c r="B458" s="40"/>
      <c r="C458" s="41"/>
      <c r="D458" s="231" t="s">
        <v>146</v>
      </c>
      <c r="E458" s="41"/>
      <c r="F458" s="232" t="s">
        <v>492</v>
      </c>
      <c r="G458" s="41"/>
      <c r="H458" s="41"/>
      <c r="I458" s="228"/>
      <c r="J458" s="41"/>
      <c r="K458" s="41"/>
      <c r="L458" s="45"/>
      <c r="M458" s="229"/>
      <c r="N458" s="230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146</v>
      </c>
      <c r="AU458" s="18" t="s">
        <v>81</v>
      </c>
    </row>
    <row r="459" s="2" customFormat="1">
      <c r="A459" s="39"/>
      <c r="B459" s="40"/>
      <c r="C459" s="41"/>
      <c r="D459" s="226" t="s">
        <v>148</v>
      </c>
      <c r="E459" s="41"/>
      <c r="F459" s="233" t="s">
        <v>493</v>
      </c>
      <c r="G459" s="41"/>
      <c r="H459" s="41"/>
      <c r="I459" s="228"/>
      <c r="J459" s="41"/>
      <c r="K459" s="41"/>
      <c r="L459" s="45"/>
      <c r="M459" s="229"/>
      <c r="N459" s="230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148</v>
      </c>
      <c r="AU459" s="18" t="s">
        <v>81</v>
      </c>
    </row>
    <row r="460" s="13" customFormat="1">
      <c r="A460" s="13"/>
      <c r="B460" s="234"/>
      <c r="C460" s="235"/>
      <c r="D460" s="226" t="s">
        <v>150</v>
      </c>
      <c r="E460" s="236" t="s">
        <v>19</v>
      </c>
      <c r="F460" s="237" t="s">
        <v>1000</v>
      </c>
      <c r="G460" s="235"/>
      <c r="H460" s="238">
        <v>718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150</v>
      </c>
      <c r="AU460" s="244" t="s">
        <v>81</v>
      </c>
      <c r="AV460" s="13" t="s">
        <v>81</v>
      </c>
      <c r="AW460" s="13" t="s">
        <v>33</v>
      </c>
      <c r="AX460" s="13" t="s">
        <v>79</v>
      </c>
      <c r="AY460" s="244" t="s">
        <v>135</v>
      </c>
    </row>
    <row r="461" s="2" customFormat="1" ht="16.5" customHeight="1">
      <c r="A461" s="39"/>
      <c r="B461" s="40"/>
      <c r="C461" s="256" t="s">
        <v>1001</v>
      </c>
      <c r="D461" s="256" t="s">
        <v>292</v>
      </c>
      <c r="E461" s="257" t="s">
        <v>496</v>
      </c>
      <c r="F461" s="258" t="s">
        <v>411</v>
      </c>
      <c r="G461" s="259" t="s">
        <v>140</v>
      </c>
      <c r="H461" s="260">
        <v>73.236000000000004</v>
      </c>
      <c r="I461" s="261"/>
      <c r="J461" s="262">
        <f>ROUND(I461*H461,2)</f>
        <v>0</v>
      </c>
      <c r="K461" s="258" t="s">
        <v>141</v>
      </c>
      <c r="L461" s="263"/>
      <c r="M461" s="264" t="s">
        <v>19</v>
      </c>
      <c r="N461" s="265" t="s">
        <v>43</v>
      </c>
      <c r="O461" s="85"/>
      <c r="P461" s="222">
        <f>O461*H461</f>
        <v>0</v>
      </c>
      <c r="Q461" s="222">
        <v>0.222</v>
      </c>
      <c r="R461" s="222">
        <f>Q461*H461</f>
        <v>16.258392000000001</v>
      </c>
      <c r="S461" s="222">
        <v>0</v>
      </c>
      <c r="T461" s="22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4" t="s">
        <v>201</v>
      </c>
      <c r="AT461" s="224" t="s">
        <v>292</v>
      </c>
      <c r="AU461" s="224" t="s">
        <v>81</v>
      </c>
      <c r="AY461" s="18" t="s">
        <v>135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8" t="s">
        <v>79</v>
      </c>
      <c r="BK461" s="225">
        <f>ROUND(I461*H461,2)</f>
        <v>0</v>
      </c>
      <c r="BL461" s="18" t="s">
        <v>142</v>
      </c>
      <c r="BM461" s="224" t="s">
        <v>1002</v>
      </c>
    </row>
    <row r="462" s="2" customFormat="1">
      <c r="A462" s="39"/>
      <c r="B462" s="40"/>
      <c r="C462" s="41"/>
      <c r="D462" s="226" t="s">
        <v>144</v>
      </c>
      <c r="E462" s="41"/>
      <c r="F462" s="227" t="s">
        <v>411</v>
      </c>
      <c r="G462" s="41"/>
      <c r="H462" s="41"/>
      <c r="I462" s="228"/>
      <c r="J462" s="41"/>
      <c r="K462" s="41"/>
      <c r="L462" s="45"/>
      <c r="M462" s="229"/>
      <c r="N462" s="230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144</v>
      </c>
      <c r="AU462" s="18" t="s">
        <v>81</v>
      </c>
    </row>
    <row r="463" s="13" customFormat="1">
      <c r="A463" s="13"/>
      <c r="B463" s="234"/>
      <c r="C463" s="235"/>
      <c r="D463" s="226" t="s">
        <v>150</v>
      </c>
      <c r="E463" s="235"/>
      <c r="F463" s="237" t="s">
        <v>1003</v>
      </c>
      <c r="G463" s="235"/>
      <c r="H463" s="238">
        <v>73.236000000000004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150</v>
      </c>
      <c r="AU463" s="244" t="s">
        <v>81</v>
      </c>
      <c r="AV463" s="13" t="s">
        <v>81</v>
      </c>
      <c r="AW463" s="13" t="s">
        <v>4</v>
      </c>
      <c r="AX463" s="13" t="s">
        <v>79</v>
      </c>
      <c r="AY463" s="244" t="s">
        <v>135</v>
      </c>
    </row>
    <row r="464" s="2" customFormat="1" ht="16.5" customHeight="1">
      <c r="A464" s="39"/>
      <c r="B464" s="40"/>
      <c r="C464" s="213" t="s">
        <v>1004</v>
      </c>
      <c r="D464" s="213" t="s">
        <v>137</v>
      </c>
      <c r="E464" s="214" t="s">
        <v>500</v>
      </c>
      <c r="F464" s="215" t="s">
        <v>501</v>
      </c>
      <c r="G464" s="216" t="s">
        <v>228</v>
      </c>
      <c r="H464" s="217">
        <v>258</v>
      </c>
      <c r="I464" s="218"/>
      <c r="J464" s="219">
        <f>ROUND(I464*H464,2)</f>
        <v>0</v>
      </c>
      <c r="K464" s="215" t="s">
        <v>141</v>
      </c>
      <c r="L464" s="45"/>
      <c r="M464" s="220" t="s">
        <v>19</v>
      </c>
      <c r="N464" s="221" t="s">
        <v>43</v>
      </c>
      <c r="O464" s="85"/>
      <c r="P464" s="222">
        <f>O464*H464</f>
        <v>0</v>
      </c>
      <c r="Q464" s="222">
        <v>0.14066999999999999</v>
      </c>
      <c r="R464" s="222">
        <f>Q464*H464</f>
        <v>36.292859999999997</v>
      </c>
      <c r="S464" s="222">
        <v>0</v>
      </c>
      <c r="T464" s="223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4" t="s">
        <v>142</v>
      </c>
      <c r="AT464" s="224" t="s">
        <v>137</v>
      </c>
      <c r="AU464" s="224" t="s">
        <v>81</v>
      </c>
      <c r="AY464" s="18" t="s">
        <v>135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8" t="s">
        <v>79</v>
      </c>
      <c r="BK464" s="225">
        <f>ROUND(I464*H464,2)</f>
        <v>0</v>
      </c>
      <c r="BL464" s="18" t="s">
        <v>142</v>
      </c>
      <c r="BM464" s="224" t="s">
        <v>1005</v>
      </c>
    </row>
    <row r="465" s="2" customFormat="1">
      <c r="A465" s="39"/>
      <c r="B465" s="40"/>
      <c r="C465" s="41"/>
      <c r="D465" s="226" t="s">
        <v>144</v>
      </c>
      <c r="E465" s="41"/>
      <c r="F465" s="227" t="s">
        <v>503</v>
      </c>
      <c r="G465" s="41"/>
      <c r="H465" s="41"/>
      <c r="I465" s="228"/>
      <c r="J465" s="41"/>
      <c r="K465" s="41"/>
      <c r="L465" s="45"/>
      <c r="M465" s="229"/>
      <c r="N465" s="230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144</v>
      </c>
      <c r="AU465" s="18" t="s">
        <v>81</v>
      </c>
    </row>
    <row r="466" s="2" customFormat="1">
      <c r="A466" s="39"/>
      <c r="B466" s="40"/>
      <c r="C466" s="41"/>
      <c r="D466" s="231" t="s">
        <v>146</v>
      </c>
      <c r="E466" s="41"/>
      <c r="F466" s="232" t="s">
        <v>504</v>
      </c>
      <c r="G466" s="41"/>
      <c r="H466" s="41"/>
      <c r="I466" s="228"/>
      <c r="J466" s="41"/>
      <c r="K466" s="41"/>
      <c r="L466" s="45"/>
      <c r="M466" s="229"/>
      <c r="N466" s="230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146</v>
      </c>
      <c r="AU466" s="18" t="s">
        <v>81</v>
      </c>
    </row>
    <row r="467" s="2" customFormat="1">
      <c r="A467" s="39"/>
      <c r="B467" s="40"/>
      <c r="C467" s="41"/>
      <c r="D467" s="226" t="s">
        <v>148</v>
      </c>
      <c r="E467" s="41"/>
      <c r="F467" s="233" t="s">
        <v>505</v>
      </c>
      <c r="G467" s="41"/>
      <c r="H467" s="41"/>
      <c r="I467" s="228"/>
      <c r="J467" s="41"/>
      <c r="K467" s="41"/>
      <c r="L467" s="45"/>
      <c r="M467" s="229"/>
      <c r="N467" s="230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148</v>
      </c>
      <c r="AU467" s="18" t="s">
        <v>81</v>
      </c>
    </row>
    <row r="468" s="15" customFormat="1">
      <c r="A468" s="15"/>
      <c r="B468" s="266"/>
      <c r="C468" s="267"/>
      <c r="D468" s="226" t="s">
        <v>150</v>
      </c>
      <c r="E468" s="268" t="s">
        <v>19</v>
      </c>
      <c r="F468" s="269" t="s">
        <v>506</v>
      </c>
      <c r="G468" s="267"/>
      <c r="H468" s="268" t="s">
        <v>19</v>
      </c>
      <c r="I468" s="270"/>
      <c r="J468" s="267"/>
      <c r="K468" s="267"/>
      <c r="L468" s="271"/>
      <c r="M468" s="272"/>
      <c r="N468" s="273"/>
      <c r="O468" s="273"/>
      <c r="P468" s="273"/>
      <c r="Q468" s="273"/>
      <c r="R468" s="273"/>
      <c r="S468" s="273"/>
      <c r="T468" s="274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5" t="s">
        <v>150</v>
      </c>
      <c r="AU468" s="275" t="s">
        <v>81</v>
      </c>
      <c r="AV468" s="15" t="s">
        <v>79</v>
      </c>
      <c r="AW468" s="15" t="s">
        <v>33</v>
      </c>
      <c r="AX468" s="15" t="s">
        <v>72</v>
      </c>
      <c r="AY468" s="275" t="s">
        <v>135</v>
      </c>
    </row>
    <row r="469" s="13" customFormat="1">
      <c r="A469" s="13"/>
      <c r="B469" s="234"/>
      <c r="C469" s="235"/>
      <c r="D469" s="226" t="s">
        <v>150</v>
      </c>
      <c r="E469" s="236" t="s">
        <v>19</v>
      </c>
      <c r="F469" s="237" t="s">
        <v>1006</v>
      </c>
      <c r="G469" s="235"/>
      <c r="H469" s="238">
        <v>258</v>
      </c>
      <c r="I469" s="239"/>
      <c r="J469" s="235"/>
      <c r="K469" s="235"/>
      <c r="L469" s="240"/>
      <c r="M469" s="241"/>
      <c r="N469" s="242"/>
      <c r="O469" s="242"/>
      <c r="P469" s="242"/>
      <c r="Q469" s="242"/>
      <c r="R469" s="242"/>
      <c r="S469" s="242"/>
      <c r="T469" s="24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4" t="s">
        <v>150</v>
      </c>
      <c r="AU469" s="244" t="s">
        <v>81</v>
      </c>
      <c r="AV469" s="13" t="s">
        <v>81</v>
      </c>
      <c r="AW469" s="13" t="s">
        <v>33</v>
      </c>
      <c r="AX469" s="13" t="s">
        <v>79</v>
      </c>
      <c r="AY469" s="244" t="s">
        <v>135</v>
      </c>
    </row>
    <row r="470" s="2" customFormat="1" ht="16.5" customHeight="1">
      <c r="A470" s="39"/>
      <c r="B470" s="40"/>
      <c r="C470" s="256" t="s">
        <v>1007</v>
      </c>
      <c r="D470" s="256" t="s">
        <v>292</v>
      </c>
      <c r="E470" s="257" t="s">
        <v>1008</v>
      </c>
      <c r="F470" s="258" t="s">
        <v>510</v>
      </c>
      <c r="G470" s="259" t="s">
        <v>228</v>
      </c>
      <c r="H470" s="260">
        <v>229</v>
      </c>
      <c r="I470" s="261"/>
      <c r="J470" s="262">
        <f>ROUND(I470*H470,2)</f>
        <v>0</v>
      </c>
      <c r="K470" s="258" t="s">
        <v>19</v>
      </c>
      <c r="L470" s="263"/>
      <c r="M470" s="264" t="s">
        <v>19</v>
      </c>
      <c r="N470" s="265" t="s">
        <v>43</v>
      </c>
      <c r="O470" s="85"/>
      <c r="P470" s="222">
        <f>O470*H470</f>
        <v>0</v>
      </c>
      <c r="Q470" s="222">
        <v>0.104</v>
      </c>
      <c r="R470" s="222">
        <f>Q470*H470</f>
        <v>23.815999999999999</v>
      </c>
      <c r="S470" s="222">
        <v>0</v>
      </c>
      <c r="T470" s="223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4" t="s">
        <v>201</v>
      </c>
      <c r="AT470" s="224" t="s">
        <v>292</v>
      </c>
      <c r="AU470" s="224" t="s">
        <v>81</v>
      </c>
      <c r="AY470" s="18" t="s">
        <v>135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8" t="s">
        <v>79</v>
      </c>
      <c r="BK470" s="225">
        <f>ROUND(I470*H470,2)</f>
        <v>0</v>
      </c>
      <c r="BL470" s="18" t="s">
        <v>142</v>
      </c>
      <c r="BM470" s="224" t="s">
        <v>1009</v>
      </c>
    </row>
    <row r="471" s="2" customFormat="1">
      <c r="A471" s="39"/>
      <c r="B471" s="40"/>
      <c r="C471" s="41"/>
      <c r="D471" s="226" t="s">
        <v>144</v>
      </c>
      <c r="E471" s="41"/>
      <c r="F471" s="227" t="s">
        <v>510</v>
      </c>
      <c r="G471" s="41"/>
      <c r="H471" s="41"/>
      <c r="I471" s="228"/>
      <c r="J471" s="41"/>
      <c r="K471" s="41"/>
      <c r="L471" s="45"/>
      <c r="M471" s="229"/>
      <c r="N471" s="230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144</v>
      </c>
      <c r="AU471" s="18" t="s">
        <v>81</v>
      </c>
    </row>
    <row r="472" s="15" customFormat="1">
      <c r="A472" s="15"/>
      <c r="B472" s="266"/>
      <c r="C472" s="267"/>
      <c r="D472" s="226" t="s">
        <v>150</v>
      </c>
      <c r="E472" s="268" t="s">
        <v>19</v>
      </c>
      <c r="F472" s="269" t="s">
        <v>512</v>
      </c>
      <c r="G472" s="267"/>
      <c r="H472" s="268" t="s">
        <v>19</v>
      </c>
      <c r="I472" s="270"/>
      <c r="J472" s="267"/>
      <c r="K472" s="267"/>
      <c r="L472" s="271"/>
      <c r="M472" s="272"/>
      <c r="N472" s="273"/>
      <c r="O472" s="273"/>
      <c r="P472" s="273"/>
      <c r="Q472" s="273"/>
      <c r="R472" s="273"/>
      <c r="S472" s="273"/>
      <c r="T472" s="274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75" t="s">
        <v>150</v>
      </c>
      <c r="AU472" s="275" t="s">
        <v>81</v>
      </c>
      <c r="AV472" s="15" t="s">
        <v>79</v>
      </c>
      <c r="AW472" s="15" t="s">
        <v>33</v>
      </c>
      <c r="AX472" s="15" t="s">
        <v>72</v>
      </c>
      <c r="AY472" s="275" t="s">
        <v>135</v>
      </c>
    </row>
    <row r="473" s="13" customFormat="1">
      <c r="A473" s="13"/>
      <c r="B473" s="234"/>
      <c r="C473" s="235"/>
      <c r="D473" s="226" t="s">
        <v>150</v>
      </c>
      <c r="E473" s="236" t="s">
        <v>19</v>
      </c>
      <c r="F473" s="237" t="s">
        <v>1010</v>
      </c>
      <c r="G473" s="235"/>
      <c r="H473" s="238">
        <v>229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150</v>
      </c>
      <c r="AU473" s="244" t="s">
        <v>81</v>
      </c>
      <c r="AV473" s="13" t="s">
        <v>81</v>
      </c>
      <c r="AW473" s="13" t="s">
        <v>33</v>
      </c>
      <c r="AX473" s="13" t="s">
        <v>79</v>
      </c>
      <c r="AY473" s="244" t="s">
        <v>135</v>
      </c>
    </row>
    <row r="474" s="2" customFormat="1" ht="16.5" customHeight="1">
      <c r="A474" s="39"/>
      <c r="B474" s="40"/>
      <c r="C474" s="256" t="s">
        <v>1011</v>
      </c>
      <c r="D474" s="256" t="s">
        <v>292</v>
      </c>
      <c r="E474" s="257" t="s">
        <v>515</v>
      </c>
      <c r="F474" s="258" t="s">
        <v>516</v>
      </c>
      <c r="G474" s="259" t="s">
        <v>228</v>
      </c>
      <c r="H474" s="260">
        <v>35</v>
      </c>
      <c r="I474" s="261"/>
      <c r="J474" s="262">
        <f>ROUND(I474*H474,2)</f>
        <v>0</v>
      </c>
      <c r="K474" s="258" t="s">
        <v>19</v>
      </c>
      <c r="L474" s="263"/>
      <c r="M474" s="264" t="s">
        <v>19</v>
      </c>
      <c r="N474" s="265" t="s">
        <v>43</v>
      </c>
      <c r="O474" s="85"/>
      <c r="P474" s="222">
        <f>O474*H474</f>
        <v>0</v>
      </c>
      <c r="Q474" s="222">
        <v>0.105</v>
      </c>
      <c r="R474" s="222">
        <f>Q474*H474</f>
        <v>3.6749999999999998</v>
      </c>
      <c r="S474" s="222">
        <v>0</v>
      </c>
      <c r="T474" s="223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4" t="s">
        <v>201</v>
      </c>
      <c r="AT474" s="224" t="s">
        <v>292</v>
      </c>
      <c r="AU474" s="224" t="s">
        <v>81</v>
      </c>
      <c r="AY474" s="18" t="s">
        <v>135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8" t="s">
        <v>79</v>
      </c>
      <c r="BK474" s="225">
        <f>ROUND(I474*H474,2)</f>
        <v>0</v>
      </c>
      <c r="BL474" s="18" t="s">
        <v>142</v>
      </c>
      <c r="BM474" s="224" t="s">
        <v>1012</v>
      </c>
    </row>
    <row r="475" s="2" customFormat="1">
      <c r="A475" s="39"/>
      <c r="B475" s="40"/>
      <c r="C475" s="41"/>
      <c r="D475" s="226" t="s">
        <v>144</v>
      </c>
      <c r="E475" s="41"/>
      <c r="F475" s="227" t="s">
        <v>516</v>
      </c>
      <c r="G475" s="41"/>
      <c r="H475" s="41"/>
      <c r="I475" s="228"/>
      <c r="J475" s="41"/>
      <c r="K475" s="41"/>
      <c r="L475" s="45"/>
      <c r="M475" s="229"/>
      <c r="N475" s="230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144</v>
      </c>
      <c r="AU475" s="18" t="s">
        <v>81</v>
      </c>
    </row>
    <row r="476" s="15" customFormat="1">
      <c r="A476" s="15"/>
      <c r="B476" s="266"/>
      <c r="C476" s="267"/>
      <c r="D476" s="226" t="s">
        <v>150</v>
      </c>
      <c r="E476" s="268" t="s">
        <v>19</v>
      </c>
      <c r="F476" s="269" t="s">
        <v>512</v>
      </c>
      <c r="G476" s="267"/>
      <c r="H476" s="268" t="s">
        <v>19</v>
      </c>
      <c r="I476" s="270"/>
      <c r="J476" s="267"/>
      <c r="K476" s="267"/>
      <c r="L476" s="271"/>
      <c r="M476" s="272"/>
      <c r="N476" s="273"/>
      <c r="O476" s="273"/>
      <c r="P476" s="273"/>
      <c r="Q476" s="273"/>
      <c r="R476" s="273"/>
      <c r="S476" s="273"/>
      <c r="T476" s="274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5" t="s">
        <v>150</v>
      </c>
      <c r="AU476" s="275" t="s">
        <v>81</v>
      </c>
      <c r="AV476" s="15" t="s">
        <v>79</v>
      </c>
      <c r="AW476" s="15" t="s">
        <v>33</v>
      </c>
      <c r="AX476" s="15" t="s">
        <v>72</v>
      </c>
      <c r="AY476" s="275" t="s">
        <v>135</v>
      </c>
    </row>
    <row r="477" s="13" customFormat="1">
      <c r="A477" s="13"/>
      <c r="B477" s="234"/>
      <c r="C477" s="235"/>
      <c r="D477" s="226" t="s">
        <v>150</v>
      </c>
      <c r="E477" s="236" t="s">
        <v>19</v>
      </c>
      <c r="F477" s="237" t="s">
        <v>1013</v>
      </c>
      <c r="G477" s="235"/>
      <c r="H477" s="238">
        <v>35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150</v>
      </c>
      <c r="AU477" s="244" t="s">
        <v>81</v>
      </c>
      <c r="AV477" s="13" t="s">
        <v>81</v>
      </c>
      <c r="AW477" s="13" t="s">
        <v>33</v>
      </c>
      <c r="AX477" s="13" t="s">
        <v>79</v>
      </c>
      <c r="AY477" s="244" t="s">
        <v>135</v>
      </c>
    </row>
    <row r="478" s="2" customFormat="1" ht="16.5" customHeight="1">
      <c r="A478" s="39"/>
      <c r="B478" s="40"/>
      <c r="C478" s="213" t="s">
        <v>1014</v>
      </c>
      <c r="D478" s="213" t="s">
        <v>137</v>
      </c>
      <c r="E478" s="214" t="s">
        <v>527</v>
      </c>
      <c r="F478" s="215" t="s">
        <v>528</v>
      </c>
      <c r="G478" s="216" t="s">
        <v>228</v>
      </c>
      <c r="H478" s="217">
        <v>250</v>
      </c>
      <c r="I478" s="218"/>
      <c r="J478" s="219">
        <f>ROUND(I478*H478,2)</f>
        <v>0</v>
      </c>
      <c r="K478" s="215" t="s">
        <v>141</v>
      </c>
      <c r="L478" s="45"/>
      <c r="M478" s="220" t="s">
        <v>19</v>
      </c>
      <c r="N478" s="221" t="s">
        <v>43</v>
      </c>
      <c r="O478" s="85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4" t="s">
        <v>142</v>
      </c>
      <c r="AT478" s="224" t="s">
        <v>137</v>
      </c>
      <c r="AU478" s="224" t="s">
        <v>81</v>
      </c>
      <c r="AY478" s="18" t="s">
        <v>135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8" t="s">
        <v>79</v>
      </c>
      <c r="BK478" s="225">
        <f>ROUND(I478*H478,2)</f>
        <v>0</v>
      </c>
      <c r="BL478" s="18" t="s">
        <v>142</v>
      </c>
      <c r="BM478" s="224" t="s">
        <v>1015</v>
      </c>
    </row>
    <row r="479" s="2" customFormat="1">
      <c r="A479" s="39"/>
      <c r="B479" s="40"/>
      <c r="C479" s="41"/>
      <c r="D479" s="226" t="s">
        <v>144</v>
      </c>
      <c r="E479" s="41"/>
      <c r="F479" s="227" t="s">
        <v>530</v>
      </c>
      <c r="G479" s="41"/>
      <c r="H479" s="41"/>
      <c r="I479" s="228"/>
      <c r="J479" s="41"/>
      <c r="K479" s="41"/>
      <c r="L479" s="45"/>
      <c r="M479" s="229"/>
      <c r="N479" s="230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144</v>
      </c>
      <c r="AU479" s="18" t="s">
        <v>81</v>
      </c>
    </row>
    <row r="480" s="2" customFormat="1">
      <c r="A480" s="39"/>
      <c r="B480" s="40"/>
      <c r="C480" s="41"/>
      <c r="D480" s="231" t="s">
        <v>146</v>
      </c>
      <c r="E480" s="41"/>
      <c r="F480" s="232" t="s">
        <v>531</v>
      </c>
      <c r="G480" s="41"/>
      <c r="H480" s="41"/>
      <c r="I480" s="228"/>
      <c r="J480" s="41"/>
      <c r="K480" s="41"/>
      <c r="L480" s="45"/>
      <c r="M480" s="229"/>
      <c r="N480" s="230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146</v>
      </c>
      <c r="AU480" s="18" t="s">
        <v>81</v>
      </c>
    </row>
    <row r="481" s="2" customFormat="1">
      <c r="A481" s="39"/>
      <c r="B481" s="40"/>
      <c r="C481" s="41"/>
      <c r="D481" s="226" t="s">
        <v>148</v>
      </c>
      <c r="E481" s="41"/>
      <c r="F481" s="233" t="s">
        <v>532</v>
      </c>
      <c r="G481" s="41"/>
      <c r="H481" s="41"/>
      <c r="I481" s="228"/>
      <c r="J481" s="41"/>
      <c r="K481" s="41"/>
      <c r="L481" s="45"/>
      <c r="M481" s="229"/>
      <c r="N481" s="230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148</v>
      </c>
      <c r="AU481" s="18" t="s">
        <v>81</v>
      </c>
    </row>
    <row r="482" s="13" customFormat="1">
      <c r="A482" s="13"/>
      <c r="B482" s="234"/>
      <c r="C482" s="235"/>
      <c r="D482" s="226" t="s">
        <v>150</v>
      </c>
      <c r="E482" s="236" t="s">
        <v>19</v>
      </c>
      <c r="F482" s="237" t="s">
        <v>1016</v>
      </c>
      <c r="G482" s="235"/>
      <c r="H482" s="238">
        <v>250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150</v>
      </c>
      <c r="AU482" s="244" t="s">
        <v>81</v>
      </c>
      <c r="AV482" s="13" t="s">
        <v>81</v>
      </c>
      <c r="AW482" s="13" t="s">
        <v>33</v>
      </c>
      <c r="AX482" s="13" t="s">
        <v>79</v>
      </c>
      <c r="AY482" s="244" t="s">
        <v>135</v>
      </c>
    </row>
    <row r="483" s="2" customFormat="1" ht="16.5" customHeight="1">
      <c r="A483" s="39"/>
      <c r="B483" s="40"/>
      <c r="C483" s="213" t="s">
        <v>1017</v>
      </c>
      <c r="D483" s="213" t="s">
        <v>137</v>
      </c>
      <c r="E483" s="214" t="s">
        <v>1018</v>
      </c>
      <c r="F483" s="215" t="s">
        <v>1019</v>
      </c>
      <c r="G483" s="216" t="s">
        <v>330</v>
      </c>
      <c r="H483" s="217">
        <v>1</v>
      </c>
      <c r="I483" s="218"/>
      <c r="J483" s="219">
        <f>ROUND(I483*H483,2)</f>
        <v>0</v>
      </c>
      <c r="K483" s="215" t="s">
        <v>19</v>
      </c>
      <c r="L483" s="45"/>
      <c r="M483" s="220" t="s">
        <v>19</v>
      </c>
      <c r="N483" s="221" t="s">
        <v>43</v>
      </c>
      <c r="O483" s="85"/>
      <c r="P483" s="222">
        <f>O483*H483</f>
        <v>0</v>
      </c>
      <c r="Q483" s="222">
        <v>0</v>
      </c>
      <c r="R483" s="222">
        <f>Q483*H483</f>
        <v>0</v>
      </c>
      <c r="S483" s="222">
        <v>0.086999999999999994</v>
      </c>
      <c r="T483" s="223">
        <f>S483*H483</f>
        <v>0.086999999999999994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4" t="s">
        <v>142</v>
      </c>
      <c r="AT483" s="224" t="s">
        <v>137</v>
      </c>
      <c r="AU483" s="224" t="s">
        <v>81</v>
      </c>
      <c r="AY483" s="18" t="s">
        <v>135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8" t="s">
        <v>79</v>
      </c>
      <c r="BK483" s="225">
        <f>ROUND(I483*H483,2)</f>
        <v>0</v>
      </c>
      <c r="BL483" s="18" t="s">
        <v>142</v>
      </c>
      <c r="BM483" s="224" t="s">
        <v>1020</v>
      </c>
    </row>
    <row r="484" s="2" customFormat="1">
      <c r="A484" s="39"/>
      <c r="B484" s="40"/>
      <c r="C484" s="41"/>
      <c r="D484" s="226" t="s">
        <v>144</v>
      </c>
      <c r="E484" s="41"/>
      <c r="F484" s="227" t="s">
        <v>1019</v>
      </c>
      <c r="G484" s="41"/>
      <c r="H484" s="41"/>
      <c r="I484" s="228"/>
      <c r="J484" s="41"/>
      <c r="K484" s="41"/>
      <c r="L484" s="45"/>
      <c r="M484" s="229"/>
      <c r="N484" s="230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144</v>
      </c>
      <c r="AU484" s="18" t="s">
        <v>81</v>
      </c>
    </row>
    <row r="485" s="2" customFormat="1">
      <c r="A485" s="39"/>
      <c r="B485" s="40"/>
      <c r="C485" s="41"/>
      <c r="D485" s="226" t="s">
        <v>148</v>
      </c>
      <c r="E485" s="41"/>
      <c r="F485" s="233" t="s">
        <v>1021</v>
      </c>
      <c r="G485" s="41"/>
      <c r="H485" s="41"/>
      <c r="I485" s="228"/>
      <c r="J485" s="41"/>
      <c r="K485" s="41"/>
      <c r="L485" s="45"/>
      <c r="M485" s="229"/>
      <c r="N485" s="230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148</v>
      </c>
      <c r="AU485" s="18" t="s">
        <v>81</v>
      </c>
    </row>
    <row r="486" s="2" customFormat="1" ht="16.5" customHeight="1">
      <c r="A486" s="39"/>
      <c r="B486" s="40"/>
      <c r="C486" s="213" t="s">
        <v>1022</v>
      </c>
      <c r="D486" s="213" t="s">
        <v>137</v>
      </c>
      <c r="E486" s="214" t="s">
        <v>1023</v>
      </c>
      <c r="F486" s="215" t="s">
        <v>1024</v>
      </c>
      <c r="G486" s="216" t="s">
        <v>470</v>
      </c>
      <c r="H486" s="217">
        <v>6</v>
      </c>
      <c r="I486" s="218"/>
      <c r="J486" s="219">
        <f>ROUND(I486*H486,2)</f>
        <v>0</v>
      </c>
      <c r="K486" s="215" t="s">
        <v>141</v>
      </c>
      <c r="L486" s="45"/>
      <c r="M486" s="220" t="s">
        <v>19</v>
      </c>
      <c r="N486" s="221" t="s">
        <v>43</v>
      </c>
      <c r="O486" s="85"/>
      <c r="P486" s="222">
        <f>O486*H486</f>
        <v>0</v>
      </c>
      <c r="Q486" s="222">
        <v>0</v>
      </c>
      <c r="R486" s="222">
        <f>Q486*H486</f>
        <v>0</v>
      </c>
      <c r="S486" s="222">
        <v>0.082000000000000003</v>
      </c>
      <c r="T486" s="223">
        <f>S486*H486</f>
        <v>0.49199999999999999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4" t="s">
        <v>142</v>
      </c>
      <c r="AT486" s="224" t="s">
        <v>137</v>
      </c>
      <c r="AU486" s="224" t="s">
        <v>81</v>
      </c>
      <c r="AY486" s="18" t="s">
        <v>135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8" t="s">
        <v>79</v>
      </c>
      <c r="BK486" s="225">
        <f>ROUND(I486*H486,2)</f>
        <v>0</v>
      </c>
      <c r="BL486" s="18" t="s">
        <v>142</v>
      </c>
      <c r="BM486" s="224" t="s">
        <v>1025</v>
      </c>
    </row>
    <row r="487" s="2" customFormat="1">
      <c r="A487" s="39"/>
      <c r="B487" s="40"/>
      <c r="C487" s="41"/>
      <c r="D487" s="226" t="s">
        <v>144</v>
      </c>
      <c r="E487" s="41"/>
      <c r="F487" s="227" t="s">
        <v>1026</v>
      </c>
      <c r="G487" s="41"/>
      <c r="H487" s="41"/>
      <c r="I487" s="228"/>
      <c r="J487" s="41"/>
      <c r="K487" s="41"/>
      <c r="L487" s="45"/>
      <c r="M487" s="229"/>
      <c r="N487" s="230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144</v>
      </c>
      <c r="AU487" s="18" t="s">
        <v>81</v>
      </c>
    </row>
    <row r="488" s="2" customFormat="1">
      <c r="A488" s="39"/>
      <c r="B488" s="40"/>
      <c r="C488" s="41"/>
      <c r="D488" s="231" t="s">
        <v>146</v>
      </c>
      <c r="E488" s="41"/>
      <c r="F488" s="232" t="s">
        <v>1027</v>
      </c>
      <c r="G488" s="41"/>
      <c r="H488" s="41"/>
      <c r="I488" s="228"/>
      <c r="J488" s="41"/>
      <c r="K488" s="41"/>
      <c r="L488" s="45"/>
      <c r="M488" s="229"/>
      <c r="N488" s="230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146</v>
      </c>
      <c r="AU488" s="18" t="s">
        <v>81</v>
      </c>
    </row>
    <row r="489" s="2" customFormat="1">
      <c r="A489" s="39"/>
      <c r="B489" s="40"/>
      <c r="C489" s="41"/>
      <c r="D489" s="226" t="s">
        <v>148</v>
      </c>
      <c r="E489" s="41"/>
      <c r="F489" s="233" t="s">
        <v>1028</v>
      </c>
      <c r="G489" s="41"/>
      <c r="H489" s="41"/>
      <c r="I489" s="228"/>
      <c r="J489" s="41"/>
      <c r="K489" s="41"/>
      <c r="L489" s="45"/>
      <c r="M489" s="229"/>
      <c r="N489" s="230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148</v>
      </c>
      <c r="AU489" s="18" t="s">
        <v>81</v>
      </c>
    </row>
    <row r="490" s="13" customFormat="1">
      <c r="A490" s="13"/>
      <c r="B490" s="234"/>
      <c r="C490" s="235"/>
      <c r="D490" s="226" t="s">
        <v>150</v>
      </c>
      <c r="E490" s="236" t="s">
        <v>19</v>
      </c>
      <c r="F490" s="237" t="s">
        <v>1029</v>
      </c>
      <c r="G490" s="235"/>
      <c r="H490" s="238">
        <v>6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150</v>
      </c>
      <c r="AU490" s="244" t="s">
        <v>81</v>
      </c>
      <c r="AV490" s="13" t="s">
        <v>81</v>
      </c>
      <c r="AW490" s="13" t="s">
        <v>33</v>
      </c>
      <c r="AX490" s="13" t="s">
        <v>79</v>
      </c>
      <c r="AY490" s="244" t="s">
        <v>135</v>
      </c>
    </row>
    <row r="491" s="2" customFormat="1" ht="16.5" customHeight="1">
      <c r="A491" s="39"/>
      <c r="B491" s="40"/>
      <c r="C491" s="213" t="s">
        <v>1030</v>
      </c>
      <c r="D491" s="213" t="s">
        <v>137</v>
      </c>
      <c r="E491" s="214" t="s">
        <v>1031</v>
      </c>
      <c r="F491" s="215" t="s">
        <v>1032</v>
      </c>
      <c r="G491" s="216" t="s">
        <v>470</v>
      </c>
      <c r="H491" s="217">
        <v>9</v>
      </c>
      <c r="I491" s="218"/>
      <c r="J491" s="219">
        <f>ROUND(I491*H491,2)</f>
        <v>0</v>
      </c>
      <c r="K491" s="215" t="s">
        <v>141</v>
      </c>
      <c r="L491" s="45"/>
      <c r="M491" s="220" t="s">
        <v>19</v>
      </c>
      <c r="N491" s="221" t="s">
        <v>43</v>
      </c>
      <c r="O491" s="85"/>
      <c r="P491" s="222">
        <f>O491*H491</f>
        <v>0</v>
      </c>
      <c r="Q491" s="222">
        <v>0</v>
      </c>
      <c r="R491" s="222">
        <f>Q491*H491</f>
        <v>0</v>
      </c>
      <c r="S491" s="222">
        <v>0.0040000000000000001</v>
      </c>
      <c r="T491" s="223">
        <f>S491*H491</f>
        <v>0.036000000000000004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4" t="s">
        <v>142</v>
      </c>
      <c r="AT491" s="224" t="s">
        <v>137</v>
      </c>
      <c r="AU491" s="224" t="s">
        <v>81</v>
      </c>
      <c r="AY491" s="18" t="s">
        <v>135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8" t="s">
        <v>79</v>
      </c>
      <c r="BK491" s="225">
        <f>ROUND(I491*H491,2)</f>
        <v>0</v>
      </c>
      <c r="BL491" s="18" t="s">
        <v>142</v>
      </c>
      <c r="BM491" s="224" t="s">
        <v>1033</v>
      </c>
    </row>
    <row r="492" s="2" customFormat="1">
      <c r="A492" s="39"/>
      <c r="B492" s="40"/>
      <c r="C492" s="41"/>
      <c r="D492" s="226" t="s">
        <v>144</v>
      </c>
      <c r="E492" s="41"/>
      <c r="F492" s="227" t="s">
        <v>1034</v>
      </c>
      <c r="G492" s="41"/>
      <c r="H492" s="41"/>
      <c r="I492" s="228"/>
      <c r="J492" s="41"/>
      <c r="K492" s="41"/>
      <c r="L492" s="45"/>
      <c r="M492" s="229"/>
      <c r="N492" s="230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144</v>
      </c>
      <c r="AU492" s="18" t="s">
        <v>81</v>
      </c>
    </row>
    <row r="493" s="2" customFormat="1">
      <c r="A493" s="39"/>
      <c r="B493" s="40"/>
      <c r="C493" s="41"/>
      <c r="D493" s="231" t="s">
        <v>146</v>
      </c>
      <c r="E493" s="41"/>
      <c r="F493" s="232" t="s">
        <v>1035</v>
      </c>
      <c r="G493" s="41"/>
      <c r="H493" s="41"/>
      <c r="I493" s="228"/>
      <c r="J493" s="41"/>
      <c r="K493" s="41"/>
      <c r="L493" s="45"/>
      <c r="M493" s="229"/>
      <c r="N493" s="230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146</v>
      </c>
      <c r="AU493" s="18" t="s">
        <v>81</v>
      </c>
    </row>
    <row r="494" s="2" customFormat="1">
      <c r="A494" s="39"/>
      <c r="B494" s="40"/>
      <c r="C494" s="41"/>
      <c r="D494" s="226" t="s">
        <v>148</v>
      </c>
      <c r="E494" s="41"/>
      <c r="F494" s="233" t="s">
        <v>1036</v>
      </c>
      <c r="G494" s="41"/>
      <c r="H494" s="41"/>
      <c r="I494" s="228"/>
      <c r="J494" s="41"/>
      <c r="K494" s="41"/>
      <c r="L494" s="45"/>
      <c r="M494" s="229"/>
      <c r="N494" s="230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148</v>
      </c>
      <c r="AU494" s="18" t="s">
        <v>81</v>
      </c>
    </row>
    <row r="495" s="13" customFormat="1">
      <c r="A495" s="13"/>
      <c r="B495" s="234"/>
      <c r="C495" s="235"/>
      <c r="D495" s="226" t="s">
        <v>150</v>
      </c>
      <c r="E495" s="236" t="s">
        <v>19</v>
      </c>
      <c r="F495" s="237" t="s">
        <v>1037</v>
      </c>
      <c r="G495" s="235"/>
      <c r="H495" s="238">
        <v>9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150</v>
      </c>
      <c r="AU495" s="244" t="s">
        <v>81</v>
      </c>
      <c r="AV495" s="13" t="s">
        <v>81</v>
      </c>
      <c r="AW495" s="13" t="s">
        <v>33</v>
      </c>
      <c r="AX495" s="13" t="s">
        <v>79</v>
      </c>
      <c r="AY495" s="244" t="s">
        <v>135</v>
      </c>
    </row>
    <row r="496" s="12" customFormat="1" ht="22.8" customHeight="1">
      <c r="A496" s="12"/>
      <c r="B496" s="197"/>
      <c r="C496" s="198"/>
      <c r="D496" s="199" t="s">
        <v>71</v>
      </c>
      <c r="E496" s="211" t="s">
        <v>571</v>
      </c>
      <c r="F496" s="211" t="s">
        <v>572</v>
      </c>
      <c r="G496" s="198"/>
      <c r="H496" s="198"/>
      <c r="I496" s="201"/>
      <c r="J496" s="212">
        <f>BK496</f>
        <v>0</v>
      </c>
      <c r="K496" s="198"/>
      <c r="L496" s="203"/>
      <c r="M496" s="204"/>
      <c r="N496" s="205"/>
      <c r="O496" s="205"/>
      <c r="P496" s="206">
        <f>SUM(P497:P540)</f>
        <v>0</v>
      </c>
      <c r="Q496" s="205"/>
      <c r="R496" s="206">
        <f>SUM(R497:R540)</f>
        <v>0</v>
      </c>
      <c r="S496" s="205"/>
      <c r="T496" s="207">
        <f>SUM(T497:T540)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08" t="s">
        <v>79</v>
      </c>
      <c r="AT496" s="209" t="s">
        <v>71</v>
      </c>
      <c r="AU496" s="209" t="s">
        <v>79</v>
      </c>
      <c r="AY496" s="208" t="s">
        <v>135</v>
      </c>
      <c r="BK496" s="210">
        <f>SUM(BK497:BK540)</f>
        <v>0</v>
      </c>
    </row>
    <row r="497" s="2" customFormat="1" ht="24.15" customHeight="1">
      <c r="A497" s="39"/>
      <c r="B497" s="40"/>
      <c r="C497" s="213" t="s">
        <v>1038</v>
      </c>
      <c r="D497" s="213" t="s">
        <v>137</v>
      </c>
      <c r="E497" s="214" t="s">
        <v>574</v>
      </c>
      <c r="F497" s="215" t="s">
        <v>575</v>
      </c>
      <c r="G497" s="216" t="s">
        <v>270</v>
      </c>
      <c r="H497" s="217">
        <v>162.03899999999999</v>
      </c>
      <c r="I497" s="218"/>
      <c r="J497" s="219">
        <f>ROUND(I497*H497,2)</f>
        <v>0</v>
      </c>
      <c r="K497" s="215" t="s">
        <v>141</v>
      </c>
      <c r="L497" s="45"/>
      <c r="M497" s="220" t="s">
        <v>19</v>
      </c>
      <c r="N497" s="221" t="s">
        <v>43</v>
      </c>
      <c r="O497" s="85"/>
      <c r="P497" s="222">
        <f>O497*H497</f>
        <v>0</v>
      </c>
      <c r="Q497" s="222">
        <v>0</v>
      </c>
      <c r="R497" s="222">
        <f>Q497*H497</f>
        <v>0</v>
      </c>
      <c r="S497" s="222">
        <v>0</v>
      </c>
      <c r="T497" s="223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4" t="s">
        <v>142</v>
      </c>
      <c r="AT497" s="224" t="s">
        <v>137</v>
      </c>
      <c r="AU497" s="224" t="s">
        <v>81</v>
      </c>
      <c r="AY497" s="18" t="s">
        <v>135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8" t="s">
        <v>79</v>
      </c>
      <c r="BK497" s="225">
        <f>ROUND(I497*H497,2)</f>
        <v>0</v>
      </c>
      <c r="BL497" s="18" t="s">
        <v>142</v>
      </c>
      <c r="BM497" s="224" t="s">
        <v>1039</v>
      </c>
    </row>
    <row r="498" s="2" customFormat="1">
      <c r="A498" s="39"/>
      <c r="B498" s="40"/>
      <c r="C498" s="41"/>
      <c r="D498" s="226" t="s">
        <v>144</v>
      </c>
      <c r="E498" s="41"/>
      <c r="F498" s="227" t="s">
        <v>577</v>
      </c>
      <c r="G498" s="41"/>
      <c r="H498" s="41"/>
      <c r="I498" s="228"/>
      <c r="J498" s="41"/>
      <c r="K498" s="41"/>
      <c r="L498" s="45"/>
      <c r="M498" s="229"/>
      <c r="N498" s="230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144</v>
      </c>
      <c r="AU498" s="18" t="s">
        <v>81</v>
      </c>
    </row>
    <row r="499" s="2" customFormat="1">
      <c r="A499" s="39"/>
      <c r="B499" s="40"/>
      <c r="C499" s="41"/>
      <c r="D499" s="231" t="s">
        <v>146</v>
      </c>
      <c r="E499" s="41"/>
      <c r="F499" s="232" t="s">
        <v>578</v>
      </c>
      <c r="G499" s="41"/>
      <c r="H499" s="41"/>
      <c r="I499" s="228"/>
      <c r="J499" s="41"/>
      <c r="K499" s="41"/>
      <c r="L499" s="45"/>
      <c r="M499" s="229"/>
      <c r="N499" s="230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146</v>
      </c>
      <c r="AU499" s="18" t="s">
        <v>81</v>
      </c>
    </row>
    <row r="500" s="2" customFormat="1">
      <c r="A500" s="39"/>
      <c r="B500" s="40"/>
      <c r="C500" s="41"/>
      <c r="D500" s="226" t="s">
        <v>148</v>
      </c>
      <c r="E500" s="41"/>
      <c r="F500" s="233" t="s">
        <v>274</v>
      </c>
      <c r="G500" s="41"/>
      <c r="H500" s="41"/>
      <c r="I500" s="228"/>
      <c r="J500" s="41"/>
      <c r="K500" s="41"/>
      <c r="L500" s="45"/>
      <c r="M500" s="229"/>
      <c r="N500" s="230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148</v>
      </c>
      <c r="AU500" s="18" t="s">
        <v>81</v>
      </c>
    </row>
    <row r="501" s="13" customFormat="1">
      <c r="A501" s="13"/>
      <c r="B501" s="234"/>
      <c r="C501" s="235"/>
      <c r="D501" s="226" t="s">
        <v>150</v>
      </c>
      <c r="E501" s="236" t="s">
        <v>19</v>
      </c>
      <c r="F501" s="237" t="s">
        <v>1040</v>
      </c>
      <c r="G501" s="235"/>
      <c r="H501" s="238">
        <v>162.03899999999999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4" t="s">
        <v>150</v>
      </c>
      <c r="AU501" s="244" t="s">
        <v>81</v>
      </c>
      <c r="AV501" s="13" t="s">
        <v>81</v>
      </c>
      <c r="AW501" s="13" t="s">
        <v>33</v>
      </c>
      <c r="AX501" s="13" t="s">
        <v>79</v>
      </c>
      <c r="AY501" s="244" t="s">
        <v>135</v>
      </c>
    </row>
    <row r="502" s="2" customFormat="1" ht="24.15" customHeight="1">
      <c r="A502" s="39"/>
      <c r="B502" s="40"/>
      <c r="C502" s="213" t="s">
        <v>1041</v>
      </c>
      <c r="D502" s="213" t="s">
        <v>137</v>
      </c>
      <c r="E502" s="214" t="s">
        <v>588</v>
      </c>
      <c r="F502" s="215" t="s">
        <v>272</v>
      </c>
      <c r="G502" s="216" t="s">
        <v>270</v>
      </c>
      <c r="H502" s="217">
        <v>1419.3599999999999</v>
      </c>
      <c r="I502" s="218"/>
      <c r="J502" s="219">
        <f>ROUND(I502*H502,2)</f>
        <v>0</v>
      </c>
      <c r="K502" s="215" t="s">
        <v>141</v>
      </c>
      <c r="L502" s="45"/>
      <c r="M502" s="220" t="s">
        <v>19</v>
      </c>
      <c r="N502" s="221" t="s">
        <v>43</v>
      </c>
      <c r="O502" s="85"/>
      <c r="P502" s="222">
        <f>O502*H502</f>
        <v>0</v>
      </c>
      <c r="Q502" s="222">
        <v>0</v>
      </c>
      <c r="R502" s="222">
        <f>Q502*H502</f>
        <v>0</v>
      </c>
      <c r="S502" s="222">
        <v>0</v>
      </c>
      <c r="T502" s="223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4" t="s">
        <v>142</v>
      </c>
      <c r="AT502" s="224" t="s">
        <v>137</v>
      </c>
      <c r="AU502" s="224" t="s">
        <v>81</v>
      </c>
      <c r="AY502" s="18" t="s">
        <v>135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8" t="s">
        <v>79</v>
      </c>
      <c r="BK502" s="225">
        <f>ROUND(I502*H502,2)</f>
        <v>0</v>
      </c>
      <c r="BL502" s="18" t="s">
        <v>142</v>
      </c>
      <c r="BM502" s="224" t="s">
        <v>1042</v>
      </c>
    </row>
    <row r="503" s="2" customFormat="1">
      <c r="A503" s="39"/>
      <c r="B503" s="40"/>
      <c r="C503" s="41"/>
      <c r="D503" s="226" t="s">
        <v>144</v>
      </c>
      <c r="E503" s="41"/>
      <c r="F503" s="227" t="s">
        <v>272</v>
      </c>
      <c r="G503" s="41"/>
      <c r="H503" s="41"/>
      <c r="I503" s="228"/>
      <c r="J503" s="41"/>
      <c r="K503" s="41"/>
      <c r="L503" s="45"/>
      <c r="M503" s="229"/>
      <c r="N503" s="230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144</v>
      </c>
      <c r="AU503" s="18" t="s">
        <v>81</v>
      </c>
    </row>
    <row r="504" s="2" customFormat="1">
      <c r="A504" s="39"/>
      <c r="B504" s="40"/>
      <c r="C504" s="41"/>
      <c r="D504" s="231" t="s">
        <v>146</v>
      </c>
      <c r="E504" s="41"/>
      <c r="F504" s="232" t="s">
        <v>590</v>
      </c>
      <c r="G504" s="41"/>
      <c r="H504" s="41"/>
      <c r="I504" s="228"/>
      <c r="J504" s="41"/>
      <c r="K504" s="41"/>
      <c r="L504" s="45"/>
      <c r="M504" s="229"/>
      <c r="N504" s="230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146</v>
      </c>
      <c r="AU504" s="18" t="s">
        <v>81</v>
      </c>
    </row>
    <row r="505" s="2" customFormat="1">
      <c r="A505" s="39"/>
      <c r="B505" s="40"/>
      <c r="C505" s="41"/>
      <c r="D505" s="226" t="s">
        <v>148</v>
      </c>
      <c r="E505" s="41"/>
      <c r="F505" s="233" t="s">
        <v>274</v>
      </c>
      <c r="G505" s="41"/>
      <c r="H505" s="41"/>
      <c r="I505" s="228"/>
      <c r="J505" s="41"/>
      <c r="K505" s="41"/>
      <c r="L505" s="45"/>
      <c r="M505" s="229"/>
      <c r="N505" s="230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148</v>
      </c>
      <c r="AU505" s="18" t="s">
        <v>81</v>
      </c>
    </row>
    <row r="506" s="13" customFormat="1">
      <c r="A506" s="13"/>
      <c r="B506" s="234"/>
      <c r="C506" s="235"/>
      <c r="D506" s="226" t="s">
        <v>150</v>
      </c>
      <c r="E506" s="236" t="s">
        <v>19</v>
      </c>
      <c r="F506" s="237" t="s">
        <v>1043</v>
      </c>
      <c r="G506" s="235"/>
      <c r="H506" s="238">
        <v>1419.3599999999999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150</v>
      </c>
      <c r="AU506" s="244" t="s">
        <v>81</v>
      </c>
      <c r="AV506" s="13" t="s">
        <v>81</v>
      </c>
      <c r="AW506" s="13" t="s">
        <v>33</v>
      </c>
      <c r="AX506" s="13" t="s">
        <v>79</v>
      </c>
      <c r="AY506" s="244" t="s">
        <v>135</v>
      </c>
    </row>
    <row r="507" s="2" customFormat="1" ht="24.15" customHeight="1">
      <c r="A507" s="39"/>
      <c r="B507" s="40"/>
      <c r="C507" s="213" t="s">
        <v>1044</v>
      </c>
      <c r="D507" s="213" t="s">
        <v>137</v>
      </c>
      <c r="E507" s="214" t="s">
        <v>593</v>
      </c>
      <c r="F507" s="215" t="s">
        <v>594</v>
      </c>
      <c r="G507" s="216" t="s">
        <v>270</v>
      </c>
      <c r="H507" s="217">
        <v>78.959999999999994</v>
      </c>
      <c r="I507" s="218"/>
      <c r="J507" s="219">
        <f>ROUND(I507*H507,2)</f>
        <v>0</v>
      </c>
      <c r="K507" s="215" t="s">
        <v>141</v>
      </c>
      <c r="L507" s="45"/>
      <c r="M507" s="220" t="s">
        <v>19</v>
      </c>
      <c r="N507" s="221" t="s">
        <v>43</v>
      </c>
      <c r="O507" s="85"/>
      <c r="P507" s="222">
        <f>O507*H507</f>
        <v>0</v>
      </c>
      <c r="Q507" s="222">
        <v>0</v>
      </c>
      <c r="R507" s="222">
        <f>Q507*H507</f>
        <v>0</v>
      </c>
      <c r="S507" s="222">
        <v>0</v>
      </c>
      <c r="T507" s="223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4" t="s">
        <v>142</v>
      </c>
      <c r="AT507" s="224" t="s">
        <v>137</v>
      </c>
      <c r="AU507" s="224" t="s">
        <v>81</v>
      </c>
      <c r="AY507" s="18" t="s">
        <v>135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8" t="s">
        <v>79</v>
      </c>
      <c r="BK507" s="225">
        <f>ROUND(I507*H507,2)</f>
        <v>0</v>
      </c>
      <c r="BL507" s="18" t="s">
        <v>142</v>
      </c>
      <c r="BM507" s="224" t="s">
        <v>1045</v>
      </c>
    </row>
    <row r="508" s="2" customFormat="1">
      <c r="A508" s="39"/>
      <c r="B508" s="40"/>
      <c r="C508" s="41"/>
      <c r="D508" s="226" t="s">
        <v>144</v>
      </c>
      <c r="E508" s="41"/>
      <c r="F508" s="227" t="s">
        <v>594</v>
      </c>
      <c r="G508" s="41"/>
      <c r="H508" s="41"/>
      <c r="I508" s="228"/>
      <c r="J508" s="41"/>
      <c r="K508" s="41"/>
      <c r="L508" s="45"/>
      <c r="M508" s="229"/>
      <c r="N508" s="230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144</v>
      </c>
      <c r="AU508" s="18" t="s">
        <v>81</v>
      </c>
    </row>
    <row r="509" s="2" customFormat="1">
      <c r="A509" s="39"/>
      <c r="B509" s="40"/>
      <c r="C509" s="41"/>
      <c r="D509" s="231" t="s">
        <v>146</v>
      </c>
      <c r="E509" s="41"/>
      <c r="F509" s="232" t="s">
        <v>596</v>
      </c>
      <c r="G509" s="41"/>
      <c r="H509" s="41"/>
      <c r="I509" s="228"/>
      <c r="J509" s="41"/>
      <c r="K509" s="41"/>
      <c r="L509" s="45"/>
      <c r="M509" s="229"/>
      <c r="N509" s="230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146</v>
      </c>
      <c r="AU509" s="18" t="s">
        <v>81</v>
      </c>
    </row>
    <row r="510" s="2" customFormat="1">
      <c r="A510" s="39"/>
      <c r="B510" s="40"/>
      <c r="C510" s="41"/>
      <c r="D510" s="226" t="s">
        <v>148</v>
      </c>
      <c r="E510" s="41"/>
      <c r="F510" s="233" t="s">
        <v>274</v>
      </c>
      <c r="G510" s="41"/>
      <c r="H510" s="41"/>
      <c r="I510" s="228"/>
      <c r="J510" s="41"/>
      <c r="K510" s="41"/>
      <c r="L510" s="45"/>
      <c r="M510" s="229"/>
      <c r="N510" s="230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148</v>
      </c>
      <c r="AU510" s="18" t="s">
        <v>81</v>
      </c>
    </row>
    <row r="511" s="13" customFormat="1">
      <c r="A511" s="13"/>
      <c r="B511" s="234"/>
      <c r="C511" s="235"/>
      <c r="D511" s="226" t="s">
        <v>150</v>
      </c>
      <c r="E511" s="236" t="s">
        <v>19</v>
      </c>
      <c r="F511" s="237" t="s">
        <v>1046</v>
      </c>
      <c r="G511" s="235"/>
      <c r="H511" s="238">
        <v>78.959999999999994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150</v>
      </c>
      <c r="AU511" s="244" t="s">
        <v>81</v>
      </c>
      <c r="AV511" s="13" t="s">
        <v>81</v>
      </c>
      <c r="AW511" s="13" t="s">
        <v>33</v>
      </c>
      <c r="AX511" s="13" t="s">
        <v>79</v>
      </c>
      <c r="AY511" s="244" t="s">
        <v>135</v>
      </c>
    </row>
    <row r="512" s="2" customFormat="1" ht="16.5" customHeight="1">
      <c r="A512" s="39"/>
      <c r="B512" s="40"/>
      <c r="C512" s="213" t="s">
        <v>1047</v>
      </c>
      <c r="D512" s="213" t="s">
        <v>137</v>
      </c>
      <c r="E512" s="214" t="s">
        <v>599</v>
      </c>
      <c r="F512" s="215" t="s">
        <v>600</v>
      </c>
      <c r="G512" s="216" t="s">
        <v>270</v>
      </c>
      <c r="H512" s="217">
        <v>1660.3589999999999</v>
      </c>
      <c r="I512" s="218"/>
      <c r="J512" s="219">
        <f>ROUND(I512*H512,2)</f>
        <v>0</v>
      </c>
      <c r="K512" s="215" t="s">
        <v>141</v>
      </c>
      <c r="L512" s="45"/>
      <c r="M512" s="220" t="s">
        <v>19</v>
      </c>
      <c r="N512" s="221" t="s">
        <v>43</v>
      </c>
      <c r="O512" s="85"/>
      <c r="P512" s="222">
        <f>O512*H512</f>
        <v>0</v>
      </c>
      <c r="Q512" s="222">
        <v>0</v>
      </c>
      <c r="R512" s="222">
        <f>Q512*H512</f>
        <v>0</v>
      </c>
      <c r="S512" s="222">
        <v>0</v>
      </c>
      <c r="T512" s="223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4" t="s">
        <v>142</v>
      </c>
      <c r="AT512" s="224" t="s">
        <v>137</v>
      </c>
      <c r="AU512" s="224" t="s">
        <v>81</v>
      </c>
      <c r="AY512" s="18" t="s">
        <v>135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8" t="s">
        <v>79</v>
      </c>
      <c r="BK512" s="225">
        <f>ROUND(I512*H512,2)</f>
        <v>0</v>
      </c>
      <c r="BL512" s="18" t="s">
        <v>142</v>
      </c>
      <c r="BM512" s="224" t="s">
        <v>1048</v>
      </c>
    </row>
    <row r="513" s="2" customFormat="1">
      <c r="A513" s="39"/>
      <c r="B513" s="40"/>
      <c r="C513" s="41"/>
      <c r="D513" s="226" t="s">
        <v>144</v>
      </c>
      <c r="E513" s="41"/>
      <c r="F513" s="227" t="s">
        <v>602</v>
      </c>
      <c r="G513" s="41"/>
      <c r="H513" s="41"/>
      <c r="I513" s="228"/>
      <c r="J513" s="41"/>
      <c r="K513" s="41"/>
      <c r="L513" s="45"/>
      <c r="M513" s="229"/>
      <c r="N513" s="230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144</v>
      </c>
      <c r="AU513" s="18" t="s">
        <v>81</v>
      </c>
    </row>
    <row r="514" s="2" customFormat="1">
      <c r="A514" s="39"/>
      <c r="B514" s="40"/>
      <c r="C514" s="41"/>
      <c r="D514" s="231" t="s">
        <v>146</v>
      </c>
      <c r="E514" s="41"/>
      <c r="F514" s="232" t="s">
        <v>603</v>
      </c>
      <c r="G514" s="41"/>
      <c r="H514" s="41"/>
      <c r="I514" s="228"/>
      <c r="J514" s="41"/>
      <c r="K514" s="41"/>
      <c r="L514" s="45"/>
      <c r="M514" s="229"/>
      <c r="N514" s="230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146</v>
      </c>
      <c r="AU514" s="18" t="s">
        <v>81</v>
      </c>
    </row>
    <row r="515" s="2" customFormat="1">
      <c r="A515" s="39"/>
      <c r="B515" s="40"/>
      <c r="C515" s="41"/>
      <c r="D515" s="226" t="s">
        <v>148</v>
      </c>
      <c r="E515" s="41"/>
      <c r="F515" s="233" t="s">
        <v>604</v>
      </c>
      <c r="G515" s="41"/>
      <c r="H515" s="41"/>
      <c r="I515" s="228"/>
      <c r="J515" s="41"/>
      <c r="K515" s="41"/>
      <c r="L515" s="45"/>
      <c r="M515" s="229"/>
      <c r="N515" s="230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148</v>
      </c>
      <c r="AU515" s="18" t="s">
        <v>81</v>
      </c>
    </row>
    <row r="516" s="15" customFormat="1">
      <c r="A516" s="15"/>
      <c r="B516" s="266"/>
      <c r="C516" s="267"/>
      <c r="D516" s="226" t="s">
        <v>150</v>
      </c>
      <c r="E516" s="268" t="s">
        <v>19</v>
      </c>
      <c r="F516" s="269" t="s">
        <v>605</v>
      </c>
      <c r="G516" s="267"/>
      <c r="H516" s="268" t="s">
        <v>19</v>
      </c>
      <c r="I516" s="270"/>
      <c r="J516" s="267"/>
      <c r="K516" s="267"/>
      <c r="L516" s="271"/>
      <c r="M516" s="272"/>
      <c r="N516" s="273"/>
      <c r="O516" s="273"/>
      <c r="P516" s="273"/>
      <c r="Q516" s="273"/>
      <c r="R516" s="273"/>
      <c r="S516" s="273"/>
      <c r="T516" s="274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5" t="s">
        <v>150</v>
      </c>
      <c r="AU516" s="275" t="s">
        <v>81</v>
      </c>
      <c r="AV516" s="15" t="s">
        <v>79</v>
      </c>
      <c r="AW516" s="15" t="s">
        <v>33</v>
      </c>
      <c r="AX516" s="15" t="s">
        <v>72</v>
      </c>
      <c r="AY516" s="275" t="s">
        <v>135</v>
      </c>
    </row>
    <row r="517" s="13" customFormat="1">
      <c r="A517" s="13"/>
      <c r="B517" s="234"/>
      <c r="C517" s="235"/>
      <c r="D517" s="226" t="s">
        <v>150</v>
      </c>
      <c r="E517" s="236" t="s">
        <v>19</v>
      </c>
      <c r="F517" s="237" t="s">
        <v>1049</v>
      </c>
      <c r="G517" s="235"/>
      <c r="H517" s="238">
        <v>2.3100000000000001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150</v>
      </c>
      <c r="AU517" s="244" t="s">
        <v>81</v>
      </c>
      <c r="AV517" s="13" t="s">
        <v>81</v>
      </c>
      <c r="AW517" s="13" t="s">
        <v>33</v>
      </c>
      <c r="AX517" s="13" t="s">
        <v>72</v>
      </c>
      <c r="AY517" s="244" t="s">
        <v>135</v>
      </c>
    </row>
    <row r="518" s="13" customFormat="1">
      <c r="A518" s="13"/>
      <c r="B518" s="234"/>
      <c r="C518" s="235"/>
      <c r="D518" s="226" t="s">
        <v>150</v>
      </c>
      <c r="E518" s="236" t="s">
        <v>19</v>
      </c>
      <c r="F518" s="237" t="s">
        <v>1050</v>
      </c>
      <c r="G518" s="235"/>
      <c r="H518" s="238">
        <v>9.6799999999999997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4" t="s">
        <v>150</v>
      </c>
      <c r="AU518" s="244" t="s">
        <v>81</v>
      </c>
      <c r="AV518" s="13" t="s">
        <v>81</v>
      </c>
      <c r="AW518" s="13" t="s">
        <v>33</v>
      </c>
      <c r="AX518" s="13" t="s">
        <v>72</v>
      </c>
      <c r="AY518" s="244" t="s">
        <v>135</v>
      </c>
    </row>
    <row r="519" s="13" customFormat="1">
      <c r="A519" s="13"/>
      <c r="B519" s="234"/>
      <c r="C519" s="235"/>
      <c r="D519" s="226" t="s">
        <v>150</v>
      </c>
      <c r="E519" s="236" t="s">
        <v>19</v>
      </c>
      <c r="F519" s="237" t="s">
        <v>1051</v>
      </c>
      <c r="G519" s="235"/>
      <c r="H519" s="238">
        <v>14.124000000000001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150</v>
      </c>
      <c r="AU519" s="244" t="s">
        <v>81</v>
      </c>
      <c r="AV519" s="13" t="s">
        <v>81</v>
      </c>
      <c r="AW519" s="13" t="s">
        <v>33</v>
      </c>
      <c r="AX519" s="13" t="s">
        <v>72</v>
      </c>
      <c r="AY519" s="244" t="s">
        <v>135</v>
      </c>
    </row>
    <row r="520" s="13" customFormat="1">
      <c r="A520" s="13"/>
      <c r="B520" s="234"/>
      <c r="C520" s="235"/>
      <c r="D520" s="226" t="s">
        <v>150</v>
      </c>
      <c r="E520" s="236" t="s">
        <v>19</v>
      </c>
      <c r="F520" s="237" t="s">
        <v>1052</v>
      </c>
      <c r="G520" s="235"/>
      <c r="H520" s="238">
        <v>122.38500000000001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150</v>
      </c>
      <c r="AU520" s="244" t="s">
        <v>81</v>
      </c>
      <c r="AV520" s="13" t="s">
        <v>81</v>
      </c>
      <c r="AW520" s="13" t="s">
        <v>33</v>
      </c>
      <c r="AX520" s="13" t="s">
        <v>72</v>
      </c>
      <c r="AY520" s="244" t="s">
        <v>135</v>
      </c>
    </row>
    <row r="521" s="13" customFormat="1">
      <c r="A521" s="13"/>
      <c r="B521" s="234"/>
      <c r="C521" s="235"/>
      <c r="D521" s="226" t="s">
        <v>150</v>
      </c>
      <c r="E521" s="236" t="s">
        <v>19</v>
      </c>
      <c r="F521" s="237" t="s">
        <v>1053</v>
      </c>
      <c r="G521" s="235"/>
      <c r="H521" s="238">
        <v>10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150</v>
      </c>
      <c r="AU521" s="244" t="s">
        <v>81</v>
      </c>
      <c r="AV521" s="13" t="s">
        <v>81</v>
      </c>
      <c r="AW521" s="13" t="s">
        <v>33</v>
      </c>
      <c r="AX521" s="13" t="s">
        <v>72</v>
      </c>
      <c r="AY521" s="244" t="s">
        <v>135</v>
      </c>
    </row>
    <row r="522" s="13" customFormat="1">
      <c r="A522" s="13"/>
      <c r="B522" s="234"/>
      <c r="C522" s="235"/>
      <c r="D522" s="226" t="s">
        <v>150</v>
      </c>
      <c r="E522" s="236" t="s">
        <v>19</v>
      </c>
      <c r="F522" s="237" t="s">
        <v>1054</v>
      </c>
      <c r="G522" s="235"/>
      <c r="H522" s="238">
        <v>3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150</v>
      </c>
      <c r="AU522" s="244" t="s">
        <v>81</v>
      </c>
      <c r="AV522" s="13" t="s">
        <v>81</v>
      </c>
      <c r="AW522" s="13" t="s">
        <v>33</v>
      </c>
      <c r="AX522" s="13" t="s">
        <v>72</v>
      </c>
      <c r="AY522" s="244" t="s">
        <v>135</v>
      </c>
    </row>
    <row r="523" s="13" customFormat="1">
      <c r="A523" s="13"/>
      <c r="B523" s="234"/>
      <c r="C523" s="235"/>
      <c r="D523" s="226" t="s">
        <v>150</v>
      </c>
      <c r="E523" s="236" t="s">
        <v>19</v>
      </c>
      <c r="F523" s="237" t="s">
        <v>1055</v>
      </c>
      <c r="G523" s="235"/>
      <c r="H523" s="238">
        <v>0.54000000000000004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150</v>
      </c>
      <c r="AU523" s="244" t="s">
        <v>81</v>
      </c>
      <c r="AV523" s="13" t="s">
        <v>81</v>
      </c>
      <c r="AW523" s="13" t="s">
        <v>33</v>
      </c>
      <c r="AX523" s="13" t="s">
        <v>72</v>
      </c>
      <c r="AY523" s="244" t="s">
        <v>135</v>
      </c>
    </row>
    <row r="524" s="15" customFormat="1">
      <c r="A524" s="15"/>
      <c r="B524" s="266"/>
      <c r="C524" s="267"/>
      <c r="D524" s="226" t="s">
        <v>150</v>
      </c>
      <c r="E524" s="268" t="s">
        <v>19</v>
      </c>
      <c r="F524" s="269" t="s">
        <v>610</v>
      </c>
      <c r="G524" s="267"/>
      <c r="H524" s="268" t="s">
        <v>19</v>
      </c>
      <c r="I524" s="270"/>
      <c r="J524" s="267"/>
      <c r="K524" s="267"/>
      <c r="L524" s="271"/>
      <c r="M524" s="272"/>
      <c r="N524" s="273"/>
      <c r="O524" s="273"/>
      <c r="P524" s="273"/>
      <c r="Q524" s="273"/>
      <c r="R524" s="273"/>
      <c r="S524" s="273"/>
      <c r="T524" s="27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5" t="s">
        <v>150</v>
      </c>
      <c r="AU524" s="275" t="s">
        <v>81</v>
      </c>
      <c r="AV524" s="15" t="s">
        <v>79</v>
      </c>
      <c r="AW524" s="15" t="s">
        <v>33</v>
      </c>
      <c r="AX524" s="15" t="s">
        <v>72</v>
      </c>
      <c r="AY524" s="275" t="s">
        <v>135</v>
      </c>
    </row>
    <row r="525" s="13" customFormat="1">
      <c r="A525" s="13"/>
      <c r="B525" s="234"/>
      <c r="C525" s="235"/>
      <c r="D525" s="226" t="s">
        <v>150</v>
      </c>
      <c r="E525" s="236" t="s">
        <v>19</v>
      </c>
      <c r="F525" s="237" t="s">
        <v>1056</v>
      </c>
      <c r="G525" s="235"/>
      <c r="H525" s="238">
        <v>37.5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150</v>
      </c>
      <c r="AU525" s="244" t="s">
        <v>81</v>
      </c>
      <c r="AV525" s="13" t="s">
        <v>81</v>
      </c>
      <c r="AW525" s="13" t="s">
        <v>33</v>
      </c>
      <c r="AX525" s="13" t="s">
        <v>72</v>
      </c>
      <c r="AY525" s="244" t="s">
        <v>135</v>
      </c>
    </row>
    <row r="526" s="13" customFormat="1">
      <c r="A526" s="13"/>
      <c r="B526" s="234"/>
      <c r="C526" s="235"/>
      <c r="D526" s="226" t="s">
        <v>150</v>
      </c>
      <c r="E526" s="236" t="s">
        <v>19</v>
      </c>
      <c r="F526" s="237" t="s">
        <v>1057</v>
      </c>
      <c r="G526" s="235"/>
      <c r="H526" s="238">
        <v>99.840000000000003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4" t="s">
        <v>150</v>
      </c>
      <c r="AU526" s="244" t="s">
        <v>81</v>
      </c>
      <c r="AV526" s="13" t="s">
        <v>81</v>
      </c>
      <c r="AW526" s="13" t="s">
        <v>33</v>
      </c>
      <c r="AX526" s="13" t="s">
        <v>72</v>
      </c>
      <c r="AY526" s="244" t="s">
        <v>135</v>
      </c>
    </row>
    <row r="527" s="13" customFormat="1">
      <c r="A527" s="13"/>
      <c r="B527" s="234"/>
      <c r="C527" s="235"/>
      <c r="D527" s="226" t="s">
        <v>150</v>
      </c>
      <c r="E527" s="236" t="s">
        <v>19</v>
      </c>
      <c r="F527" s="237" t="s">
        <v>1058</v>
      </c>
      <c r="G527" s="235"/>
      <c r="H527" s="238">
        <v>1024.0999999999999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150</v>
      </c>
      <c r="AU527" s="244" t="s">
        <v>81</v>
      </c>
      <c r="AV527" s="13" t="s">
        <v>81</v>
      </c>
      <c r="AW527" s="13" t="s">
        <v>33</v>
      </c>
      <c r="AX527" s="13" t="s">
        <v>72</v>
      </c>
      <c r="AY527" s="244" t="s">
        <v>135</v>
      </c>
    </row>
    <row r="528" s="13" customFormat="1">
      <c r="A528" s="13"/>
      <c r="B528" s="234"/>
      <c r="C528" s="235"/>
      <c r="D528" s="226" t="s">
        <v>150</v>
      </c>
      <c r="E528" s="236" t="s">
        <v>19</v>
      </c>
      <c r="F528" s="237" t="s">
        <v>1059</v>
      </c>
      <c r="G528" s="235"/>
      <c r="H528" s="238">
        <v>45.100000000000001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4" t="s">
        <v>150</v>
      </c>
      <c r="AU528" s="244" t="s">
        <v>81</v>
      </c>
      <c r="AV528" s="13" t="s">
        <v>81</v>
      </c>
      <c r="AW528" s="13" t="s">
        <v>33</v>
      </c>
      <c r="AX528" s="13" t="s">
        <v>72</v>
      </c>
      <c r="AY528" s="244" t="s">
        <v>135</v>
      </c>
    </row>
    <row r="529" s="13" customFormat="1">
      <c r="A529" s="13"/>
      <c r="B529" s="234"/>
      <c r="C529" s="235"/>
      <c r="D529" s="226" t="s">
        <v>150</v>
      </c>
      <c r="E529" s="236" t="s">
        <v>19</v>
      </c>
      <c r="F529" s="237" t="s">
        <v>1060</v>
      </c>
      <c r="G529" s="235"/>
      <c r="H529" s="238">
        <v>27.52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150</v>
      </c>
      <c r="AU529" s="244" t="s">
        <v>81</v>
      </c>
      <c r="AV529" s="13" t="s">
        <v>81</v>
      </c>
      <c r="AW529" s="13" t="s">
        <v>33</v>
      </c>
      <c r="AX529" s="13" t="s">
        <v>72</v>
      </c>
      <c r="AY529" s="244" t="s">
        <v>135</v>
      </c>
    </row>
    <row r="530" s="13" customFormat="1">
      <c r="A530" s="13"/>
      <c r="B530" s="234"/>
      <c r="C530" s="235"/>
      <c r="D530" s="226" t="s">
        <v>150</v>
      </c>
      <c r="E530" s="236" t="s">
        <v>19</v>
      </c>
      <c r="F530" s="237" t="s">
        <v>1061</v>
      </c>
      <c r="G530" s="235"/>
      <c r="H530" s="238">
        <v>2.1000000000000001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150</v>
      </c>
      <c r="AU530" s="244" t="s">
        <v>81</v>
      </c>
      <c r="AV530" s="13" t="s">
        <v>81</v>
      </c>
      <c r="AW530" s="13" t="s">
        <v>33</v>
      </c>
      <c r="AX530" s="13" t="s">
        <v>72</v>
      </c>
      <c r="AY530" s="244" t="s">
        <v>135</v>
      </c>
    </row>
    <row r="531" s="13" customFormat="1">
      <c r="A531" s="13"/>
      <c r="B531" s="234"/>
      <c r="C531" s="235"/>
      <c r="D531" s="226" t="s">
        <v>150</v>
      </c>
      <c r="E531" s="236" t="s">
        <v>19</v>
      </c>
      <c r="F531" s="237" t="s">
        <v>1062</v>
      </c>
      <c r="G531" s="235"/>
      <c r="H531" s="238">
        <v>3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150</v>
      </c>
      <c r="AU531" s="244" t="s">
        <v>81</v>
      </c>
      <c r="AV531" s="13" t="s">
        <v>81</v>
      </c>
      <c r="AW531" s="13" t="s">
        <v>33</v>
      </c>
      <c r="AX531" s="13" t="s">
        <v>72</v>
      </c>
      <c r="AY531" s="244" t="s">
        <v>135</v>
      </c>
    </row>
    <row r="532" s="13" customFormat="1">
      <c r="A532" s="13"/>
      <c r="B532" s="234"/>
      <c r="C532" s="235"/>
      <c r="D532" s="226" t="s">
        <v>150</v>
      </c>
      <c r="E532" s="236" t="s">
        <v>19</v>
      </c>
      <c r="F532" s="237" t="s">
        <v>1063</v>
      </c>
      <c r="G532" s="235"/>
      <c r="H532" s="238">
        <v>180.19999999999999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4" t="s">
        <v>150</v>
      </c>
      <c r="AU532" s="244" t="s">
        <v>81</v>
      </c>
      <c r="AV532" s="13" t="s">
        <v>81</v>
      </c>
      <c r="AW532" s="13" t="s">
        <v>33</v>
      </c>
      <c r="AX532" s="13" t="s">
        <v>72</v>
      </c>
      <c r="AY532" s="244" t="s">
        <v>135</v>
      </c>
    </row>
    <row r="533" s="15" customFormat="1">
      <c r="A533" s="15"/>
      <c r="B533" s="266"/>
      <c r="C533" s="267"/>
      <c r="D533" s="226" t="s">
        <v>150</v>
      </c>
      <c r="E533" s="268" t="s">
        <v>19</v>
      </c>
      <c r="F533" s="269" t="s">
        <v>622</v>
      </c>
      <c r="G533" s="267"/>
      <c r="H533" s="268" t="s">
        <v>19</v>
      </c>
      <c r="I533" s="270"/>
      <c r="J533" s="267"/>
      <c r="K533" s="267"/>
      <c r="L533" s="271"/>
      <c r="M533" s="272"/>
      <c r="N533" s="273"/>
      <c r="O533" s="273"/>
      <c r="P533" s="273"/>
      <c r="Q533" s="273"/>
      <c r="R533" s="273"/>
      <c r="S533" s="273"/>
      <c r="T533" s="274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5" t="s">
        <v>150</v>
      </c>
      <c r="AU533" s="275" t="s">
        <v>81</v>
      </c>
      <c r="AV533" s="15" t="s">
        <v>79</v>
      </c>
      <c r="AW533" s="15" t="s">
        <v>33</v>
      </c>
      <c r="AX533" s="15" t="s">
        <v>72</v>
      </c>
      <c r="AY533" s="275" t="s">
        <v>135</v>
      </c>
    </row>
    <row r="534" s="13" customFormat="1">
      <c r="A534" s="13"/>
      <c r="B534" s="234"/>
      <c r="C534" s="235"/>
      <c r="D534" s="226" t="s">
        <v>150</v>
      </c>
      <c r="E534" s="236" t="s">
        <v>19</v>
      </c>
      <c r="F534" s="237" t="s">
        <v>1064</v>
      </c>
      <c r="G534" s="235"/>
      <c r="H534" s="238">
        <v>78.959999999999994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150</v>
      </c>
      <c r="AU534" s="244" t="s">
        <v>81</v>
      </c>
      <c r="AV534" s="13" t="s">
        <v>81</v>
      </c>
      <c r="AW534" s="13" t="s">
        <v>33</v>
      </c>
      <c r="AX534" s="13" t="s">
        <v>72</v>
      </c>
      <c r="AY534" s="244" t="s">
        <v>135</v>
      </c>
    </row>
    <row r="535" s="14" customFormat="1">
      <c r="A535" s="14"/>
      <c r="B535" s="245"/>
      <c r="C535" s="246"/>
      <c r="D535" s="226" t="s">
        <v>150</v>
      </c>
      <c r="E535" s="247" t="s">
        <v>19</v>
      </c>
      <c r="F535" s="248" t="s">
        <v>153</v>
      </c>
      <c r="G535" s="246"/>
      <c r="H535" s="249">
        <v>1660.3589999999999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150</v>
      </c>
      <c r="AU535" s="255" t="s">
        <v>81</v>
      </c>
      <c r="AV535" s="14" t="s">
        <v>142</v>
      </c>
      <c r="AW535" s="14" t="s">
        <v>33</v>
      </c>
      <c r="AX535" s="14" t="s">
        <v>79</v>
      </c>
      <c r="AY535" s="255" t="s">
        <v>135</v>
      </c>
    </row>
    <row r="536" s="2" customFormat="1" ht="16.5" customHeight="1">
      <c r="A536" s="39"/>
      <c r="B536" s="40"/>
      <c r="C536" s="213" t="s">
        <v>1065</v>
      </c>
      <c r="D536" s="213" t="s">
        <v>137</v>
      </c>
      <c r="E536" s="214" t="s">
        <v>627</v>
      </c>
      <c r="F536" s="215" t="s">
        <v>628</v>
      </c>
      <c r="G536" s="216" t="s">
        <v>270</v>
      </c>
      <c r="H536" s="217">
        <v>19924.308000000001</v>
      </c>
      <c r="I536" s="218"/>
      <c r="J536" s="219">
        <f>ROUND(I536*H536,2)</f>
        <v>0</v>
      </c>
      <c r="K536" s="215" t="s">
        <v>141</v>
      </c>
      <c r="L536" s="45"/>
      <c r="M536" s="220" t="s">
        <v>19</v>
      </c>
      <c r="N536" s="221" t="s">
        <v>43</v>
      </c>
      <c r="O536" s="85"/>
      <c r="P536" s="222">
        <f>O536*H536</f>
        <v>0</v>
      </c>
      <c r="Q536" s="222">
        <v>0</v>
      </c>
      <c r="R536" s="222">
        <f>Q536*H536</f>
        <v>0</v>
      </c>
      <c r="S536" s="222">
        <v>0</v>
      </c>
      <c r="T536" s="223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4" t="s">
        <v>142</v>
      </c>
      <c r="AT536" s="224" t="s">
        <v>137</v>
      </c>
      <c r="AU536" s="224" t="s">
        <v>81</v>
      </c>
      <c r="AY536" s="18" t="s">
        <v>135</v>
      </c>
      <c r="BE536" s="225">
        <f>IF(N536="základní",J536,0)</f>
        <v>0</v>
      </c>
      <c r="BF536" s="225">
        <f>IF(N536="snížená",J536,0)</f>
        <v>0</v>
      </c>
      <c r="BG536" s="225">
        <f>IF(N536="zákl. přenesená",J536,0)</f>
        <v>0</v>
      </c>
      <c r="BH536" s="225">
        <f>IF(N536="sníž. přenesená",J536,0)</f>
        <v>0</v>
      </c>
      <c r="BI536" s="225">
        <f>IF(N536="nulová",J536,0)</f>
        <v>0</v>
      </c>
      <c r="BJ536" s="18" t="s">
        <v>79</v>
      </c>
      <c r="BK536" s="225">
        <f>ROUND(I536*H536,2)</f>
        <v>0</v>
      </c>
      <c r="BL536" s="18" t="s">
        <v>142</v>
      </c>
      <c r="BM536" s="224" t="s">
        <v>1066</v>
      </c>
    </row>
    <row r="537" s="2" customFormat="1">
      <c r="A537" s="39"/>
      <c r="B537" s="40"/>
      <c r="C537" s="41"/>
      <c r="D537" s="226" t="s">
        <v>144</v>
      </c>
      <c r="E537" s="41"/>
      <c r="F537" s="227" t="s">
        <v>630</v>
      </c>
      <c r="G537" s="41"/>
      <c r="H537" s="41"/>
      <c r="I537" s="228"/>
      <c r="J537" s="41"/>
      <c r="K537" s="41"/>
      <c r="L537" s="45"/>
      <c r="M537" s="229"/>
      <c r="N537" s="230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144</v>
      </c>
      <c r="AU537" s="18" t="s">
        <v>81</v>
      </c>
    </row>
    <row r="538" s="2" customFormat="1">
      <c r="A538" s="39"/>
      <c r="B538" s="40"/>
      <c r="C538" s="41"/>
      <c r="D538" s="231" t="s">
        <v>146</v>
      </c>
      <c r="E538" s="41"/>
      <c r="F538" s="232" t="s">
        <v>631</v>
      </c>
      <c r="G538" s="41"/>
      <c r="H538" s="41"/>
      <c r="I538" s="228"/>
      <c r="J538" s="41"/>
      <c r="K538" s="41"/>
      <c r="L538" s="45"/>
      <c r="M538" s="229"/>
      <c r="N538" s="230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146</v>
      </c>
      <c r="AU538" s="18" t="s">
        <v>81</v>
      </c>
    </row>
    <row r="539" s="2" customFormat="1">
      <c r="A539" s="39"/>
      <c r="B539" s="40"/>
      <c r="C539" s="41"/>
      <c r="D539" s="226" t="s">
        <v>148</v>
      </c>
      <c r="E539" s="41"/>
      <c r="F539" s="233" t="s">
        <v>604</v>
      </c>
      <c r="G539" s="41"/>
      <c r="H539" s="41"/>
      <c r="I539" s="228"/>
      <c r="J539" s="41"/>
      <c r="K539" s="41"/>
      <c r="L539" s="45"/>
      <c r="M539" s="229"/>
      <c r="N539" s="230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148</v>
      </c>
      <c r="AU539" s="18" t="s">
        <v>81</v>
      </c>
    </row>
    <row r="540" s="13" customFormat="1">
      <c r="A540" s="13"/>
      <c r="B540" s="234"/>
      <c r="C540" s="235"/>
      <c r="D540" s="226" t="s">
        <v>150</v>
      </c>
      <c r="E540" s="236" t="s">
        <v>19</v>
      </c>
      <c r="F540" s="237" t="s">
        <v>1067</v>
      </c>
      <c r="G540" s="235"/>
      <c r="H540" s="238">
        <v>19924.308000000001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150</v>
      </c>
      <c r="AU540" s="244" t="s">
        <v>81</v>
      </c>
      <c r="AV540" s="13" t="s">
        <v>81</v>
      </c>
      <c r="AW540" s="13" t="s">
        <v>33</v>
      </c>
      <c r="AX540" s="13" t="s">
        <v>79</v>
      </c>
      <c r="AY540" s="244" t="s">
        <v>135</v>
      </c>
    </row>
    <row r="541" s="12" customFormat="1" ht="22.8" customHeight="1">
      <c r="A541" s="12"/>
      <c r="B541" s="197"/>
      <c r="C541" s="198"/>
      <c r="D541" s="199" t="s">
        <v>71</v>
      </c>
      <c r="E541" s="211" t="s">
        <v>633</v>
      </c>
      <c r="F541" s="211" t="s">
        <v>634</v>
      </c>
      <c r="G541" s="198"/>
      <c r="H541" s="198"/>
      <c r="I541" s="201"/>
      <c r="J541" s="212">
        <f>BK541</f>
        <v>0</v>
      </c>
      <c r="K541" s="198"/>
      <c r="L541" s="203"/>
      <c r="M541" s="204"/>
      <c r="N541" s="205"/>
      <c r="O541" s="205"/>
      <c r="P541" s="206">
        <f>SUM(P542:P544)</f>
        <v>0</v>
      </c>
      <c r="Q541" s="205"/>
      <c r="R541" s="206">
        <f>SUM(R542:R544)</f>
        <v>0</v>
      </c>
      <c r="S541" s="205"/>
      <c r="T541" s="207">
        <f>SUM(T542:T544)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08" t="s">
        <v>79</v>
      </c>
      <c r="AT541" s="209" t="s">
        <v>71</v>
      </c>
      <c r="AU541" s="209" t="s">
        <v>79</v>
      </c>
      <c r="AY541" s="208" t="s">
        <v>135</v>
      </c>
      <c r="BK541" s="210">
        <f>SUM(BK542:BK544)</f>
        <v>0</v>
      </c>
    </row>
    <row r="542" s="2" customFormat="1" ht="16.5" customHeight="1">
      <c r="A542" s="39"/>
      <c r="B542" s="40"/>
      <c r="C542" s="213" t="s">
        <v>1068</v>
      </c>
      <c r="D542" s="213" t="s">
        <v>137</v>
      </c>
      <c r="E542" s="214" t="s">
        <v>636</v>
      </c>
      <c r="F542" s="215" t="s">
        <v>637</v>
      </c>
      <c r="G542" s="216" t="s">
        <v>270</v>
      </c>
      <c r="H542" s="217">
        <v>2034.846</v>
      </c>
      <c r="I542" s="218"/>
      <c r="J542" s="219">
        <f>ROUND(I542*H542,2)</f>
        <v>0</v>
      </c>
      <c r="K542" s="215" t="s">
        <v>141</v>
      </c>
      <c r="L542" s="45"/>
      <c r="M542" s="220" t="s">
        <v>19</v>
      </c>
      <c r="N542" s="221" t="s">
        <v>43</v>
      </c>
      <c r="O542" s="85"/>
      <c r="P542" s="222">
        <f>O542*H542</f>
        <v>0</v>
      </c>
      <c r="Q542" s="222">
        <v>0</v>
      </c>
      <c r="R542" s="222">
        <f>Q542*H542</f>
        <v>0</v>
      </c>
      <c r="S542" s="222">
        <v>0</v>
      </c>
      <c r="T542" s="223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4" t="s">
        <v>142</v>
      </c>
      <c r="AT542" s="224" t="s">
        <v>137</v>
      </c>
      <c r="AU542" s="224" t="s">
        <v>81</v>
      </c>
      <c r="AY542" s="18" t="s">
        <v>135</v>
      </c>
      <c r="BE542" s="225">
        <f>IF(N542="základní",J542,0)</f>
        <v>0</v>
      </c>
      <c r="BF542" s="225">
        <f>IF(N542="snížená",J542,0)</f>
        <v>0</v>
      </c>
      <c r="BG542" s="225">
        <f>IF(N542="zákl. přenesená",J542,0)</f>
        <v>0</v>
      </c>
      <c r="BH542" s="225">
        <f>IF(N542="sníž. přenesená",J542,0)</f>
        <v>0</v>
      </c>
      <c r="BI542" s="225">
        <f>IF(N542="nulová",J542,0)</f>
        <v>0</v>
      </c>
      <c r="BJ542" s="18" t="s">
        <v>79</v>
      </c>
      <c r="BK542" s="225">
        <f>ROUND(I542*H542,2)</f>
        <v>0</v>
      </c>
      <c r="BL542" s="18" t="s">
        <v>142</v>
      </c>
      <c r="BM542" s="224" t="s">
        <v>1069</v>
      </c>
    </row>
    <row r="543" s="2" customFormat="1">
      <c r="A543" s="39"/>
      <c r="B543" s="40"/>
      <c r="C543" s="41"/>
      <c r="D543" s="226" t="s">
        <v>144</v>
      </c>
      <c r="E543" s="41"/>
      <c r="F543" s="227" t="s">
        <v>639</v>
      </c>
      <c r="G543" s="41"/>
      <c r="H543" s="41"/>
      <c r="I543" s="228"/>
      <c r="J543" s="41"/>
      <c r="K543" s="41"/>
      <c r="L543" s="45"/>
      <c r="M543" s="229"/>
      <c r="N543" s="230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144</v>
      </c>
      <c r="AU543" s="18" t="s">
        <v>81</v>
      </c>
    </row>
    <row r="544" s="2" customFormat="1">
      <c r="A544" s="39"/>
      <c r="B544" s="40"/>
      <c r="C544" s="41"/>
      <c r="D544" s="231" t="s">
        <v>146</v>
      </c>
      <c r="E544" s="41"/>
      <c r="F544" s="232" t="s">
        <v>640</v>
      </c>
      <c r="G544" s="41"/>
      <c r="H544" s="41"/>
      <c r="I544" s="228"/>
      <c r="J544" s="41"/>
      <c r="K544" s="41"/>
      <c r="L544" s="45"/>
      <c r="M544" s="279"/>
      <c r="N544" s="280"/>
      <c r="O544" s="281"/>
      <c r="P544" s="281"/>
      <c r="Q544" s="281"/>
      <c r="R544" s="281"/>
      <c r="S544" s="281"/>
      <c r="T544" s="282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146</v>
      </c>
      <c r="AU544" s="18" t="s">
        <v>81</v>
      </c>
    </row>
    <row r="545" s="2" customFormat="1" ht="6.96" customHeight="1">
      <c r="A545" s="39"/>
      <c r="B545" s="60"/>
      <c r="C545" s="61"/>
      <c r="D545" s="61"/>
      <c r="E545" s="61"/>
      <c r="F545" s="61"/>
      <c r="G545" s="61"/>
      <c r="H545" s="61"/>
      <c r="I545" s="61"/>
      <c r="J545" s="61"/>
      <c r="K545" s="61"/>
      <c r="L545" s="45"/>
      <c r="M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</row>
  </sheetData>
  <sheetProtection sheet="1" autoFilter="0" formatColumns="0" formatRows="0" objects="1" scenarios="1" spinCount="100000" saltValue="K/vQgs15teh8GuMkmb2f902VsiVUREBIwJShbC055I+VENOYmAvT54B9/nJWcCVeRBdrdnaCywV7WtkJ5nhtDg==" hashValue="2etc1F1oGIkstFfn9d7Wsn3P6IATzJRYqdx37RqdZpMYhwBgdp37JVNH8IWuni3yreib4t2k5kVlqjCCWZDuew==" algorithmName="SHA-512" password="CC35"/>
  <autoFilter ref="C93:K5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1_01/113106121"/>
    <hyperlink ref="F104" r:id="rId2" display="https://podminky.urs.cz/item/CS_URS_2021_01/113106123"/>
    <hyperlink ref="F111" r:id="rId3" display="https://podminky.urs.cz/item/CS_URS_2021_01/113107142"/>
    <hyperlink ref="F116" r:id="rId4" display="https://podminky.urs.cz/item/CS_URS_2021_01/113107162"/>
    <hyperlink ref="F121" r:id="rId5" display="https://podminky.urs.cz/item/CS_URS_2021_01/113107164"/>
    <hyperlink ref="F126" r:id="rId6" display="https://podminky.urs.cz/item/CS_URS_2021_01/113107165"/>
    <hyperlink ref="F134" r:id="rId7" display="https://podminky.urs.cz/item/CS_URS_2021_01/113107221"/>
    <hyperlink ref="F142" r:id="rId8" display="https://podminky.urs.cz/item/CS_URS_2021_01/113201112"/>
    <hyperlink ref="F147" r:id="rId9" display="https://podminky.urs.cz/item/CS_URS_2021_01/113202111"/>
    <hyperlink ref="F154" r:id="rId10" display="https://podminky.urs.cz/item/CS_URS_2021_01/122251105"/>
    <hyperlink ref="F162" r:id="rId11" display="https://podminky.urs.cz/item/CS_URS_2021_01/131251100"/>
    <hyperlink ref="F169" r:id="rId12" display="https://podminky.urs.cz/item/CS_URS_2021_01/132212111"/>
    <hyperlink ref="F174" r:id="rId13" display="https://podminky.urs.cz/item/CS_URS_2021_01/132251254"/>
    <hyperlink ref="F179" r:id="rId14" display="https://podminky.urs.cz/item/CS_URS_2021_01/162751117"/>
    <hyperlink ref="F184" r:id="rId15" display="https://podminky.urs.cz/item/CS_URS_2021_01/162751119"/>
    <hyperlink ref="F189" r:id="rId16" display="https://podminky.urs.cz/item/CS_URS_2021_01/171201231"/>
    <hyperlink ref="F194" r:id="rId17" display="https://podminky.urs.cz/item/CS_URS_2021_01/171251201"/>
    <hyperlink ref="F199" r:id="rId18" display="https://podminky.urs.cz/item/CS_URS_2021_01/174151101"/>
    <hyperlink ref="F219" r:id="rId19" display="https://podminky.urs.cz/item/CS_URS_2021_01/175111101"/>
    <hyperlink ref="F230" r:id="rId20" display="https://podminky.urs.cz/item/CS_URS_2021_01/181351003"/>
    <hyperlink ref="F238" r:id="rId21" display="https://podminky.urs.cz/item/CS_URS_2021_01/181411131"/>
    <hyperlink ref="F246" r:id="rId22" display="https://podminky.urs.cz/item/CS_URS_2021_01/181951112"/>
    <hyperlink ref="F252" r:id="rId23" display="https://podminky.urs.cz/item/CS_URS_2021_01/211971122"/>
    <hyperlink ref="F261" r:id="rId24" display="https://podminky.urs.cz/item/CS_URS_2021_01/212572111"/>
    <hyperlink ref="F266" r:id="rId25" display="https://podminky.urs.cz/item/CS_URS_2021_01/213141111"/>
    <hyperlink ref="F285" r:id="rId26" display="https://podminky.urs.cz/item/CS_URS_2021_01/564750111"/>
    <hyperlink ref="F289" r:id="rId27" display="https://podminky.urs.cz/item/CS_URS_2021_01/564761111"/>
    <hyperlink ref="F293" r:id="rId28" display="https://podminky.urs.cz/item/CS_URS_2021_01/564861111"/>
    <hyperlink ref="F297" r:id="rId29" display="https://podminky.urs.cz/item/CS_URS_2021_01/567122114"/>
    <hyperlink ref="F304" r:id="rId30" display="https://podminky.urs.cz/item/CS_URS_2021_01/573191111"/>
    <hyperlink ref="F309" r:id="rId31" display="https://podminky.urs.cz/item/CS_URS_2021_01/573231106"/>
    <hyperlink ref="F321" r:id="rId32" display="https://podminky.urs.cz/item/CS_URS_2021_01/591211111"/>
    <hyperlink ref="F342" r:id="rId33" display="https://podminky.urs.cz/item/CS_URS_2021_01/596211114"/>
    <hyperlink ref="F349" r:id="rId34" display="https://podminky.urs.cz/item/CS_URS_2021_01/599141111"/>
    <hyperlink ref="F355" r:id="rId35" display="https://podminky.urs.cz/item/CS_URS_2021_01/871315231"/>
    <hyperlink ref="F368" r:id="rId36" display="https://podminky.urs.cz/item/CS_URS_2021_01/899202211"/>
    <hyperlink ref="F372" r:id="rId37" display="https://podminky.urs.cz/item/CS_URS_2021_01/899204112"/>
    <hyperlink ref="F380" r:id="rId38" display="https://podminky.urs.cz/item/CS_URS_2021_01/899231111"/>
    <hyperlink ref="F384" r:id="rId39" display="https://podminky.urs.cz/item/CS_URS_2021_01/899331111"/>
    <hyperlink ref="F388" r:id="rId40" display="https://podminky.urs.cz/item/CS_URS_2021_01/899431111"/>
    <hyperlink ref="F393" r:id="rId41" display="https://podminky.urs.cz/item/CS_URS_2021_01/914111111"/>
    <hyperlink ref="F417" r:id="rId42" display="https://podminky.urs.cz/item/CS_URS_2021_01/914111112"/>
    <hyperlink ref="F431" r:id="rId43" display="https://podminky.urs.cz/item/CS_URS_2021_01/914511112"/>
    <hyperlink ref="F448" r:id="rId44" display="https://podminky.urs.cz/item/CS_URS_2021_01/915131112"/>
    <hyperlink ref="F453" r:id="rId45" display="https://podminky.urs.cz/item/CS_URS_2021_01/915621111"/>
    <hyperlink ref="F458" r:id="rId46" display="https://podminky.urs.cz/item/CS_URS_2021_01/916111122"/>
    <hyperlink ref="F466" r:id="rId47" display="https://podminky.urs.cz/item/CS_URS_2021_01/916241213"/>
    <hyperlink ref="F480" r:id="rId48" display="https://podminky.urs.cz/item/CS_URS_2021_01/919735112"/>
    <hyperlink ref="F488" r:id="rId49" display="https://podminky.urs.cz/item/CS_URS_2021_01/966006132"/>
    <hyperlink ref="F493" r:id="rId50" display="https://podminky.urs.cz/item/CS_URS_2021_01/966006211"/>
    <hyperlink ref="F499" r:id="rId51" display="https://podminky.urs.cz/item/CS_URS_2021_01/997013861"/>
    <hyperlink ref="F504" r:id="rId52" display="https://podminky.urs.cz/item/CS_URS_2021_01/997013873"/>
    <hyperlink ref="F509" r:id="rId53" display="https://podminky.urs.cz/item/CS_URS_2021_01/997013875"/>
    <hyperlink ref="F514" r:id="rId54" display="https://podminky.urs.cz/item/CS_URS_2021_01/997211511"/>
    <hyperlink ref="F538" r:id="rId55" display="https://podminky.urs.cz/item/CS_URS_2021_01/997211519"/>
    <hyperlink ref="F544" r:id="rId56" display="https://podminky.urs.cz/item/CS_URS_2021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Podivín - Masarykovo náměstí, I.etapa</v>
      </c>
      <c r="F7" s="143"/>
      <c r="G7" s="143"/>
      <c r="H7" s="143"/>
      <c r="L7" s="21"/>
    </row>
    <row r="8" s="1" customFormat="1" ht="12" customHeight="1">
      <c r="B8" s="21"/>
      <c r="D8" s="143" t="s">
        <v>102</v>
      </c>
      <c r="L8" s="21"/>
    </row>
    <row r="9" s="2" customFormat="1" ht="16.5" customHeight="1">
      <c r="A9" s="39"/>
      <c r="B9" s="45"/>
      <c r="C9" s="39"/>
      <c r="D9" s="39"/>
      <c r="E9" s="144" t="s">
        <v>1070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1070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20. 12. 2022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ROUND((SUM(BE87:BE91)),  2)</f>
        <v>0</v>
      </c>
      <c r="G35" s="39"/>
      <c r="H35" s="39"/>
      <c r="I35" s="158">
        <v>0.20999999999999999</v>
      </c>
      <c r="J35" s="157">
        <f>ROUND(((SUM(BE87:BE91))*I35),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ROUND((SUM(BF87:BF91)),  2)</f>
        <v>0</v>
      </c>
      <c r="G36" s="39"/>
      <c r="H36" s="39"/>
      <c r="I36" s="158">
        <v>0.14999999999999999</v>
      </c>
      <c r="J36" s="157">
        <f>ROUND(((SUM(BF87:BF91))*I36),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ROUND((SUM(BG87:BG91)),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ROUND((SUM(BH87:BH91)),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ROUND((SUM(BI87:BI91)),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Podivín - Masarykovo náměstí, I.etapa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1070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103 - Revitalizace Masarykova náměstí v Podivíně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Podivín</v>
      </c>
      <c r="G56" s="41"/>
      <c r="H56" s="41"/>
      <c r="I56" s="33" t="s">
        <v>23</v>
      </c>
      <c r="J56" s="73" t="str">
        <f>IF(J14="","",J14)</f>
        <v>20. 12. 2022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Podivín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109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110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120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Podivín - Masarykovo náměstí, I.etapa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102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1070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104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 103 - Revitalizace Masarykova náměstí v Podivíně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Podivín</v>
      </c>
      <c r="G81" s="41"/>
      <c r="H81" s="41"/>
      <c r="I81" s="33" t="s">
        <v>23</v>
      </c>
      <c r="J81" s="73" t="str">
        <f>IF(J14="","",J14)</f>
        <v>20. 12. 2022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město Podivín</v>
      </c>
      <c r="G83" s="41"/>
      <c r="H83" s="41"/>
      <c r="I83" s="33" t="s">
        <v>31</v>
      </c>
      <c r="J83" s="37" t="str">
        <f>E23</f>
        <v>ViaDesigne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121</v>
      </c>
      <c r="D86" s="189" t="s">
        <v>57</v>
      </c>
      <c r="E86" s="189" t="s">
        <v>53</v>
      </c>
      <c r="F86" s="189" t="s">
        <v>54</v>
      </c>
      <c r="G86" s="189" t="s">
        <v>122</v>
      </c>
      <c r="H86" s="189" t="s">
        <v>123</v>
      </c>
      <c r="I86" s="189" t="s">
        <v>124</v>
      </c>
      <c r="J86" s="189" t="s">
        <v>107</v>
      </c>
      <c r="K86" s="190" t="s">
        <v>125</v>
      </c>
      <c r="L86" s="191"/>
      <c r="M86" s="93" t="s">
        <v>19</v>
      </c>
      <c r="N86" s="94" t="s">
        <v>42</v>
      </c>
      <c r="O86" s="94" t="s">
        <v>126</v>
      </c>
      <c r="P86" s="94" t="s">
        <v>127</v>
      </c>
      <c r="Q86" s="94" t="s">
        <v>128</v>
      </c>
      <c r="R86" s="94" t="s">
        <v>129</v>
      </c>
      <c r="S86" s="94" t="s">
        <v>130</v>
      </c>
      <c r="T86" s="95" t="s">
        <v>131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132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108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71</v>
      </c>
      <c r="E88" s="200" t="s">
        <v>133</v>
      </c>
      <c r="F88" s="200" t="s">
        <v>134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79</v>
      </c>
      <c r="AT88" s="209" t="s">
        <v>71</v>
      </c>
      <c r="AU88" s="209" t="s">
        <v>72</v>
      </c>
      <c r="AY88" s="208" t="s">
        <v>135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71</v>
      </c>
      <c r="E89" s="211" t="s">
        <v>79</v>
      </c>
      <c r="F89" s="211" t="s">
        <v>136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SUM(P90:P91)</f>
        <v>0</v>
      </c>
      <c r="Q89" s="205"/>
      <c r="R89" s="206">
        <f>SUM(R90:R91)</f>
        <v>0</v>
      </c>
      <c r="S89" s="205"/>
      <c r="T89" s="207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79</v>
      </c>
      <c r="AT89" s="209" t="s">
        <v>71</v>
      </c>
      <c r="AU89" s="209" t="s">
        <v>79</v>
      </c>
      <c r="AY89" s="208" t="s">
        <v>135</v>
      </c>
      <c r="BK89" s="210">
        <f>SUM(BK90:BK91)</f>
        <v>0</v>
      </c>
    </row>
    <row r="90" s="2" customFormat="1" ht="16.5" customHeight="1">
      <c r="A90" s="39"/>
      <c r="B90" s="40"/>
      <c r="C90" s="213" t="s">
        <v>79</v>
      </c>
      <c r="D90" s="213" t="s">
        <v>137</v>
      </c>
      <c r="E90" s="214" t="s">
        <v>1071</v>
      </c>
      <c r="F90" s="215" t="s">
        <v>1072</v>
      </c>
      <c r="G90" s="216" t="s">
        <v>330</v>
      </c>
      <c r="H90" s="217">
        <v>1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142</v>
      </c>
      <c r="AT90" s="224" t="s">
        <v>137</v>
      </c>
      <c r="AU90" s="224" t="s">
        <v>81</v>
      </c>
      <c r="AY90" s="18" t="s">
        <v>135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79</v>
      </c>
      <c r="BK90" s="225">
        <f>ROUND(I90*H90,2)</f>
        <v>0</v>
      </c>
      <c r="BL90" s="18" t="s">
        <v>142</v>
      </c>
      <c r="BM90" s="224" t="s">
        <v>1073</v>
      </c>
    </row>
    <row r="91" s="2" customFormat="1">
      <c r="A91" s="39"/>
      <c r="B91" s="40"/>
      <c r="C91" s="41"/>
      <c r="D91" s="226" t="s">
        <v>144</v>
      </c>
      <c r="E91" s="41"/>
      <c r="F91" s="227" t="s">
        <v>1072</v>
      </c>
      <c r="G91" s="41"/>
      <c r="H91" s="41"/>
      <c r="I91" s="228"/>
      <c r="J91" s="41"/>
      <c r="K91" s="41"/>
      <c r="L91" s="45"/>
      <c r="M91" s="279"/>
      <c r="N91" s="280"/>
      <c r="O91" s="281"/>
      <c r="P91" s="281"/>
      <c r="Q91" s="281"/>
      <c r="R91" s="281"/>
      <c r="S91" s="281"/>
      <c r="T91" s="282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81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Mw5kvSMDp3SvSb77M7IKVmB/zDDPcBcfhEiticszD048IKovjeNEmKgroyfUzk2NzqLQksQgjyRyPvJUb8U20Q==" hashValue="hmR0aG/XosmB1uK3oQgaGokIqn9TGWc8iSEhMRvPjD2anjz8ZEQJ+FniQfR5EgPqC7DqZt2preCexN2L/YcQ2Q==" algorithmName="SHA-512" password="CC35"/>
  <autoFilter ref="C86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Podivín - Masarykovo náměstí, I.etapa</v>
      </c>
      <c r="F7" s="143"/>
      <c r="G7" s="143"/>
      <c r="H7" s="143"/>
      <c r="L7" s="21"/>
    </row>
    <row r="8" s="1" customFormat="1" ht="12" customHeight="1">
      <c r="B8" s="21"/>
      <c r="D8" s="143" t="s">
        <v>102</v>
      </c>
      <c r="L8" s="21"/>
    </row>
    <row r="9" s="2" customFormat="1" ht="16.5" customHeight="1">
      <c r="A9" s="39"/>
      <c r="B9" s="45"/>
      <c r="C9" s="39"/>
      <c r="D9" s="39"/>
      <c r="E9" s="144" t="s">
        <v>1074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1074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20. 12. 2022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ROUND((SUM(BE87:BE91)),  2)</f>
        <v>0</v>
      </c>
      <c r="G35" s="39"/>
      <c r="H35" s="39"/>
      <c r="I35" s="158">
        <v>0.20999999999999999</v>
      </c>
      <c r="J35" s="157">
        <f>ROUND(((SUM(BE87:BE91))*I35),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ROUND((SUM(BF87:BF91)),  2)</f>
        <v>0</v>
      </c>
      <c r="G36" s="39"/>
      <c r="H36" s="39"/>
      <c r="I36" s="158">
        <v>0.14999999999999999</v>
      </c>
      <c r="J36" s="157">
        <f>ROUND(((SUM(BF87:BF91))*I36),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ROUND((SUM(BG87:BG91)),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ROUND((SUM(BH87:BH91)),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ROUND((SUM(BI87:BI91)),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Podivín - Masarykovo náměstí, I.etapa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1074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401 - Veřejné osvětlení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Podivín</v>
      </c>
      <c r="G56" s="41"/>
      <c r="H56" s="41"/>
      <c r="I56" s="33" t="s">
        <v>23</v>
      </c>
      <c r="J56" s="73" t="str">
        <f>IF(J14="","",J14)</f>
        <v>20. 12. 2022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Podivín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1075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1076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120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Podivín - Masarykovo náměstí, I.etapa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102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1074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104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 401 - Veřejné osvětlení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Podivín</v>
      </c>
      <c r="G81" s="41"/>
      <c r="H81" s="41"/>
      <c r="I81" s="33" t="s">
        <v>23</v>
      </c>
      <c r="J81" s="73" t="str">
        <f>IF(J14="","",J14)</f>
        <v>20. 12. 2022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město Podivín</v>
      </c>
      <c r="G83" s="41"/>
      <c r="H83" s="41"/>
      <c r="I83" s="33" t="s">
        <v>31</v>
      </c>
      <c r="J83" s="37" t="str">
        <f>E23</f>
        <v>ViaDesigne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121</v>
      </c>
      <c r="D86" s="189" t="s">
        <v>57</v>
      </c>
      <c r="E86" s="189" t="s">
        <v>53</v>
      </c>
      <c r="F86" s="189" t="s">
        <v>54</v>
      </c>
      <c r="G86" s="189" t="s">
        <v>122</v>
      </c>
      <c r="H86" s="189" t="s">
        <v>123</v>
      </c>
      <c r="I86" s="189" t="s">
        <v>124</v>
      </c>
      <c r="J86" s="189" t="s">
        <v>107</v>
      </c>
      <c r="K86" s="190" t="s">
        <v>125</v>
      </c>
      <c r="L86" s="191"/>
      <c r="M86" s="93" t="s">
        <v>19</v>
      </c>
      <c r="N86" s="94" t="s">
        <v>42</v>
      </c>
      <c r="O86" s="94" t="s">
        <v>126</v>
      </c>
      <c r="P86" s="94" t="s">
        <v>127</v>
      </c>
      <c r="Q86" s="94" t="s">
        <v>128</v>
      </c>
      <c r="R86" s="94" t="s">
        <v>129</v>
      </c>
      <c r="S86" s="94" t="s">
        <v>130</v>
      </c>
      <c r="T86" s="95" t="s">
        <v>131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132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0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108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71</v>
      </c>
      <c r="E88" s="200" t="s">
        <v>1077</v>
      </c>
      <c r="F88" s="200" t="s">
        <v>1078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0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142</v>
      </c>
      <c r="AT88" s="209" t="s">
        <v>71</v>
      </c>
      <c r="AU88" s="209" t="s">
        <v>72</v>
      </c>
      <c r="AY88" s="208" t="s">
        <v>135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71</v>
      </c>
      <c r="E89" s="211" t="s">
        <v>1079</v>
      </c>
      <c r="F89" s="211" t="s">
        <v>1080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SUM(P90:P91)</f>
        <v>0</v>
      </c>
      <c r="Q89" s="205"/>
      <c r="R89" s="206">
        <f>SUM(R90:R91)</f>
        <v>0</v>
      </c>
      <c r="S89" s="205"/>
      <c r="T89" s="207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142</v>
      </c>
      <c r="AT89" s="209" t="s">
        <v>71</v>
      </c>
      <c r="AU89" s="209" t="s">
        <v>79</v>
      </c>
      <c r="AY89" s="208" t="s">
        <v>135</v>
      </c>
      <c r="BK89" s="210">
        <f>SUM(BK90:BK91)</f>
        <v>0</v>
      </c>
    </row>
    <row r="90" s="2" customFormat="1" ht="16.5" customHeight="1">
      <c r="A90" s="39"/>
      <c r="B90" s="40"/>
      <c r="C90" s="213" t="s">
        <v>79</v>
      </c>
      <c r="D90" s="213" t="s">
        <v>137</v>
      </c>
      <c r="E90" s="214" t="s">
        <v>1081</v>
      </c>
      <c r="F90" s="215" t="s">
        <v>1082</v>
      </c>
      <c r="G90" s="216" t="s">
        <v>330</v>
      </c>
      <c r="H90" s="217">
        <v>1</v>
      </c>
      <c r="I90" s="218"/>
      <c r="J90" s="219">
        <f>ROUND(I90*H90,2)</f>
        <v>0</v>
      </c>
      <c r="K90" s="215" t="s">
        <v>19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1083</v>
      </c>
      <c r="AT90" s="224" t="s">
        <v>137</v>
      </c>
      <c r="AU90" s="224" t="s">
        <v>81</v>
      </c>
      <c r="AY90" s="18" t="s">
        <v>135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79</v>
      </c>
      <c r="BK90" s="225">
        <f>ROUND(I90*H90,2)</f>
        <v>0</v>
      </c>
      <c r="BL90" s="18" t="s">
        <v>1083</v>
      </c>
      <c r="BM90" s="224" t="s">
        <v>1084</v>
      </c>
    </row>
    <row r="91" s="2" customFormat="1">
      <c r="A91" s="39"/>
      <c r="B91" s="40"/>
      <c r="C91" s="41"/>
      <c r="D91" s="226" t="s">
        <v>144</v>
      </c>
      <c r="E91" s="41"/>
      <c r="F91" s="227" t="s">
        <v>1082</v>
      </c>
      <c r="G91" s="41"/>
      <c r="H91" s="41"/>
      <c r="I91" s="228"/>
      <c r="J91" s="41"/>
      <c r="K91" s="41"/>
      <c r="L91" s="45"/>
      <c r="M91" s="279"/>
      <c r="N91" s="280"/>
      <c r="O91" s="281"/>
      <c r="P91" s="281"/>
      <c r="Q91" s="281"/>
      <c r="R91" s="281"/>
      <c r="S91" s="281"/>
      <c r="T91" s="282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81</v>
      </c>
    </row>
    <row r="92" s="2" customFormat="1" ht="6.96" customHeight="1">
      <c r="A92" s="39"/>
      <c r="B92" s="60"/>
      <c r="C92" s="61"/>
      <c r="D92" s="61"/>
      <c r="E92" s="61"/>
      <c r="F92" s="61"/>
      <c r="G92" s="61"/>
      <c r="H92" s="61"/>
      <c r="I92" s="61"/>
      <c r="J92" s="61"/>
      <c r="K92" s="61"/>
      <c r="L92" s="45"/>
      <c r="M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</sheetData>
  <sheetProtection sheet="1" autoFilter="0" formatColumns="0" formatRows="0" objects="1" scenarios="1" spinCount="100000" saltValue="78OZuH4b7ERPV1MOwYnFWetA58qJj62VFPFcEmKTlhI87QgRjzTcDPeYIRSzrTmFgu1KUfV9YxWO22xZsWZY/g==" hashValue="gIdHCtl0mUbHEiz9jBiy5vaOffqngJG+tRo1wAQWiWMEzTqD6TY/WWqNaXs6BN41uuVlTikMtno+6sygfmIuhA==" algorithmName="SHA-512" password="CC35"/>
  <autoFilter ref="C86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101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Podivín - Masarykovo náměstí, I.etapa</v>
      </c>
      <c r="F7" s="143"/>
      <c r="G7" s="143"/>
      <c r="H7" s="143"/>
      <c r="L7" s="21"/>
    </row>
    <row r="8" s="1" customFormat="1" ht="12" customHeight="1">
      <c r="B8" s="21"/>
      <c r="D8" s="143" t="s">
        <v>102</v>
      </c>
      <c r="L8" s="21"/>
    </row>
    <row r="9" s="2" customFormat="1" ht="16.5" customHeight="1">
      <c r="A9" s="39"/>
      <c r="B9" s="45"/>
      <c r="C9" s="39"/>
      <c r="D9" s="39"/>
      <c r="E9" s="144" t="s">
        <v>1085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1085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20. 12. 2022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28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ROUND((SUM(BE90:BE124)),  2)</f>
        <v>0</v>
      </c>
      <c r="G35" s="39"/>
      <c r="H35" s="39"/>
      <c r="I35" s="158">
        <v>0.20999999999999999</v>
      </c>
      <c r="J35" s="157">
        <f>ROUND(((SUM(BE90:BE124))*I35),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ROUND((SUM(BF90:BF124)),  2)</f>
        <v>0</v>
      </c>
      <c r="G36" s="39"/>
      <c r="H36" s="39"/>
      <c r="I36" s="158">
        <v>0.14999999999999999</v>
      </c>
      <c r="J36" s="157">
        <f>ROUND(((SUM(BF90:BF124))*I36),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ROUND((SUM(BG90:BG124)),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ROUND((SUM(BH90:BH124)),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ROUND((SUM(BI90:BI124)),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Podivín - Masarykovo náměstí, I.etapa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102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1085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Podivín</v>
      </c>
      <c r="G56" s="41"/>
      <c r="H56" s="41"/>
      <c r="I56" s="33" t="s">
        <v>23</v>
      </c>
      <c r="J56" s="73" t="str">
        <f>IF(J14="","",J14)</f>
        <v>20. 12. 2022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Podivín</v>
      </c>
      <c r="G58" s="41"/>
      <c r="H58" s="41"/>
      <c r="I58" s="33" t="s">
        <v>31</v>
      </c>
      <c r="J58" s="37" t="str">
        <f>E23</f>
        <v>ViaDesigne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106</v>
      </c>
      <c r="D61" s="172"/>
      <c r="E61" s="172"/>
      <c r="F61" s="172"/>
      <c r="G61" s="172"/>
      <c r="H61" s="172"/>
      <c r="I61" s="172"/>
      <c r="J61" s="173" t="s">
        <v>107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108</v>
      </c>
    </row>
    <row r="64" s="9" customFormat="1" ht="24.96" customHeight="1">
      <c r="A64" s="9"/>
      <c r="B64" s="175"/>
      <c r="C64" s="176"/>
      <c r="D64" s="177" t="s">
        <v>1085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1086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1087</v>
      </c>
      <c r="E66" s="183"/>
      <c r="F66" s="183"/>
      <c r="G66" s="183"/>
      <c r="H66" s="183"/>
      <c r="I66" s="183"/>
      <c r="J66" s="184">
        <f>J105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1088</v>
      </c>
      <c r="E67" s="183"/>
      <c r="F67" s="183"/>
      <c r="G67" s="183"/>
      <c r="H67" s="183"/>
      <c r="I67" s="183"/>
      <c r="J67" s="184">
        <f>J115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1089</v>
      </c>
      <c r="E68" s="183"/>
      <c r="F68" s="183"/>
      <c r="G68" s="183"/>
      <c r="H68" s="183"/>
      <c r="I68" s="183"/>
      <c r="J68" s="184">
        <f>J119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120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Podivín - Masarykovo náměstí, I.etapa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102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1085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104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VRN - Vedlejší rozpočtové náklady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Podivín</v>
      </c>
      <c r="G84" s="41"/>
      <c r="H84" s="41"/>
      <c r="I84" s="33" t="s">
        <v>23</v>
      </c>
      <c r="J84" s="73" t="str">
        <f>IF(J14="","",J14)</f>
        <v>20. 12. 2022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město Podivín</v>
      </c>
      <c r="G86" s="41"/>
      <c r="H86" s="41"/>
      <c r="I86" s="33" t="s">
        <v>31</v>
      </c>
      <c r="J86" s="37" t="str">
        <f>E23</f>
        <v>ViaDesigne s.r.o.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121</v>
      </c>
      <c r="D89" s="189" t="s">
        <v>57</v>
      </c>
      <c r="E89" s="189" t="s">
        <v>53</v>
      </c>
      <c r="F89" s="189" t="s">
        <v>54</v>
      </c>
      <c r="G89" s="189" t="s">
        <v>122</v>
      </c>
      <c r="H89" s="189" t="s">
        <v>123</v>
      </c>
      <c r="I89" s="189" t="s">
        <v>124</v>
      </c>
      <c r="J89" s="189" t="s">
        <v>107</v>
      </c>
      <c r="K89" s="190" t="s">
        <v>125</v>
      </c>
      <c r="L89" s="191"/>
      <c r="M89" s="93" t="s">
        <v>19</v>
      </c>
      <c r="N89" s="94" t="s">
        <v>42</v>
      </c>
      <c r="O89" s="94" t="s">
        <v>126</v>
      </c>
      <c r="P89" s="94" t="s">
        <v>127</v>
      </c>
      <c r="Q89" s="94" t="s">
        <v>128</v>
      </c>
      <c r="R89" s="94" t="s">
        <v>129</v>
      </c>
      <c r="S89" s="94" t="s">
        <v>130</v>
      </c>
      <c r="T89" s="95" t="s">
        <v>131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132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108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71</v>
      </c>
      <c r="E91" s="200" t="s">
        <v>97</v>
      </c>
      <c r="F91" s="200" t="s">
        <v>98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P92+P105+P115+P119</f>
        <v>0</v>
      </c>
      <c r="Q91" s="205"/>
      <c r="R91" s="206">
        <f>R92+R105+R115+R119</f>
        <v>0</v>
      </c>
      <c r="S91" s="205"/>
      <c r="T91" s="207">
        <f>T92+T105+T115+T119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176</v>
      </c>
      <c r="AT91" s="209" t="s">
        <v>71</v>
      </c>
      <c r="AU91" s="209" t="s">
        <v>72</v>
      </c>
      <c r="AY91" s="208" t="s">
        <v>135</v>
      </c>
      <c r="BK91" s="210">
        <f>BK92+BK105+BK115+BK119</f>
        <v>0</v>
      </c>
    </row>
    <row r="92" s="12" customFormat="1" ht="22.8" customHeight="1">
      <c r="A92" s="12"/>
      <c r="B92" s="197"/>
      <c r="C92" s="198"/>
      <c r="D92" s="199" t="s">
        <v>71</v>
      </c>
      <c r="E92" s="211" t="s">
        <v>1090</v>
      </c>
      <c r="F92" s="211" t="s">
        <v>1091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SUM(P93:P104)</f>
        <v>0</v>
      </c>
      <c r="Q92" s="205"/>
      <c r="R92" s="206">
        <f>SUM(R93:R104)</f>
        <v>0</v>
      </c>
      <c r="S92" s="205"/>
      <c r="T92" s="207">
        <f>SUM(T93:T104)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176</v>
      </c>
      <c r="AT92" s="209" t="s">
        <v>71</v>
      </c>
      <c r="AU92" s="209" t="s">
        <v>79</v>
      </c>
      <c r="AY92" s="208" t="s">
        <v>135</v>
      </c>
      <c r="BK92" s="210">
        <f>SUM(BK93:BK104)</f>
        <v>0</v>
      </c>
    </row>
    <row r="93" s="2" customFormat="1" ht="16.5" customHeight="1">
      <c r="A93" s="39"/>
      <c r="B93" s="40"/>
      <c r="C93" s="213" t="s">
        <v>79</v>
      </c>
      <c r="D93" s="213" t="s">
        <v>137</v>
      </c>
      <c r="E93" s="214" t="s">
        <v>1092</v>
      </c>
      <c r="F93" s="215" t="s">
        <v>1093</v>
      </c>
      <c r="G93" s="216" t="s">
        <v>330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43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1094</v>
      </c>
      <c r="AT93" s="224" t="s">
        <v>137</v>
      </c>
      <c r="AU93" s="224" t="s">
        <v>81</v>
      </c>
      <c r="AY93" s="18" t="s">
        <v>135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79</v>
      </c>
      <c r="BK93" s="225">
        <f>ROUND(I93*H93,2)</f>
        <v>0</v>
      </c>
      <c r="BL93" s="18" t="s">
        <v>1094</v>
      </c>
      <c r="BM93" s="224" t="s">
        <v>1095</v>
      </c>
    </row>
    <row r="94" s="2" customFormat="1">
      <c r="A94" s="39"/>
      <c r="B94" s="40"/>
      <c r="C94" s="41"/>
      <c r="D94" s="226" t="s">
        <v>144</v>
      </c>
      <c r="E94" s="41"/>
      <c r="F94" s="227" t="s">
        <v>1093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81</v>
      </c>
    </row>
    <row r="95" s="13" customFormat="1">
      <c r="A95" s="13"/>
      <c r="B95" s="234"/>
      <c r="C95" s="235"/>
      <c r="D95" s="226" t="s">
        <v>150</v>
      </c>
      <c r="E95" s="236" t="s">
        <v>19</v>
      </c>
      <c r="F95" s="237" t="s">
        <v>79</v>
      </c>
      <c r="G95" s="235"/>
      <c r="H95" s="238">
        <v>1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150</v>
      </c>
      <c r="AU95" s="244" t="s">
        <v>81</v>
      </c>
      <c r="AV95" s="13" t="s">
        <v>81</v>
      </c>
      <c r="AW95" s="13" t="s">
        <v>33</v>
      </c>
      <c r="AX95" s="13" t="s">
        <v>79</v>
      </c>
      <c r="AY95" s="244" t="s">
        <v>135</v>
      </c>
    </row>
    <row r="96" s="2" customFormat="1" ht="16.5" customHeight="1">
      <c r="A96" s="39"/>
      <c r="B96" s="40"/>
      <c r="C96" s="213" t="s">
        <v>81</v>
      </c>
      <c r="D96" s="213" t="s">
        <v>137</v>
      </c>
      <c r="E96" s="214" t="s">
        <v>1096</v>
      </c>
      <c r="F96" s="215" t="s">
        <v>1097</v>
      </c>
      <c r="G96" s="216" t="s">
        <v>330</v>
      </c>
      <c r="H96" s="217">
        <v>1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1094</v>
      </c>
      <c r="AT96" s="224" t="s">
        <v>137</v>
      </c>
      <c r="AU96" s="224" t="s">
        <v>81</v>
      </c>
      <c r="AY96" s="18" t="s">
        <v>135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1094</v>
      </c>
      <c r="BM96" s="224" t="s">
        <v>1098</v>
      </c>
    </row>
    <row r="97" s="2" customFormat="1">
      <c r="A97" s="39"/>
      <c r="B97" s="40"/>
      <c r="C97" s="41"/>
      <c r="D97" s="226" t="s">
        <v>144</v>
      </c>
      <c r="E97" s="41"/>
      <c r="F97" s="227" t="s">
        <v>1097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81</v>
      </c>
    </row>
    <row r="98" s="13" customFormat="1">
      <c r="A98" s="13"/>
      <c r="B98" s="234"/>
      <c r="C98" s="235"/>
      <c r="D98" s="226" t="s">
        <v>150</v>
      </c>
      <c r="E98" s="236" t="s">
        <v>19</v>
      </c>
      <c r="F98" s="237" t="s">
        <v>79</v>
      </c>
      <c r="G98" s="235"/>
      <c r="H98" s="238">
        <v>1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150</v>
      </c>
      <c r="AU98" s="244" t="s">
        <v>81</v>
      </c>
      <c r="AV98" s="13" t="s">
        <v>81</v>
      </c>
      <c r="AW98" s="13" t="s">
        <v>33</v>
      </c>
      <c r="AX98" s="13" t="s">
        <v>79</v>
      </c>
      <c r="AY98" s="244" t="s">
        <v>135</v>
      </c>
    </row>
    <row r="99" s="2" customFormat="1" ht="16.5" customHeight="1">
      <c r="A99" s="39"/>
      <c r="B99" s="40"/>
      <c r="C99" s="213" t="s">
        <v>160</v>
      </c>
      <c r="D99" s="213" t="s">
        <v>137</v>
      </c>
      <c r="E99" s="214" t="s">
        <v>1099</v>
      </c>
      <c r="F99" s="215" t="s">
        <v>1100</v>
      </c>
      <c r="G99" s="216" t="s">
        <v>330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1094</v>
      </c>
      <c r="AT99" s="224" t="s">
        <v>137</v>
      </c>
      <c r="AU99" s="224" t="s">
        <v>81</v>
      </c>
      <c r="AY99" s="18" t="s">
        <v>135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1094</v>
      </c>
      <c r="BM99" s="224" t="s">
        <v>1101</v>
      </c>
    </row>
    <row r="100" s="2" customFormat="1">
      <c r="A100" s="39"/>
      <c r="B100" s="40"/>
      <c r="C100" s="41"/>
      <c r="D100" s="226" t="s">
        <v>144</v>
      </c>
      <c r="E100" s="41"/>
      <c r="F100" s="227" t="s">
        <v>1100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144</v>
      </c>
      <c r="AU100" s="18" t="s">
        <v>81</v>
      </c>
    </row>
    <row r="101" s="13" customFormat="1">
      <c r="A101" s="13"/>
      <c r="B101" s="234"/>
      <c r="C101" s="235"/>
      <c r="D101" s="226" t="s">
        <v>150</v>
      </c>
      <c r="E101" s="236" t="s">
        <v>19</v>
      </c>
      <c r="F101" s="237" t="s">
        <v>79</v>
      </c>
      <c r="G101" s="235"/>
      <c r="H101" s="238">
        <v>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150</v>
      </c>
      <c r="AU101" s="244" t="s">
        <v>81</v>
      </c>
      <c r="AV101" s="13" t="s">
        <v>81</v>
      </c>
      <c r="AW101" s="13" t="s">
        <v>33</v>
      </c>
      <c r="AX101" s="13" t="s">
        <v>79</v>
      </c>
      <c r="AY101" s="244" t="s">
        <v>135</v>
      </c>
    </row>
    <row r="102" s="2" customFormat="1" ht="16.5" customHeight="1">
      <c r="A102" s="39"/>
      <c r="B102" s="40"/>
      <c r="C102" s="213" t="s">
        <v>142</v>
      </c>
      <c r="D102" s="213" t="s">
        <v>137</v>
      </c>
      <c r="E102" s="214" t="s">
        <v>1102</v>
      </c>
      <c r="F102" s="215" t="s">
        <v>1103</v>
      </c>
      <c r="G102" s="216" t="s">
        <v>330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1094</v>
      </c>
      <c r="AT102" s="224" t="s">
        <v>137</v>
      </c>
      <c r="AU102" s="224" t="s">
        <v>81</v>
      </c>
      <c r="AY102" s="18" t="s">
        <v>135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1094</v>
      </c>
      <c r="BM102" s="224" t="s">
        <v>1104</v>
      </c>
    </row>
    <row r="103" s="2" customFormat="1">
      <c r="A103" s="39"/>
      <c r="B103" s="40"/>
      <c r="C103" s="41"/>
      <c r="D103" s="226" t="s">
        <v>144</v>
      </c>
      <c r="E103" s="41"/>
      <c r="F103" s="227" t="s">
        <v>1103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144</v>
      </c>
      <c r="AU103" s="18" t="s">
        <v>81</v>
      </c>
    </row>
    <row r="104" s="13" customFormat="1">
      <c r="A104" s="13"/>
      <c r="B104" s="234"/>
      <c r="C104" s="235"/>
      <c r="D104" s="226" t="s">
        <v>150</v>
      </c>
      <c r="E104" s="236" t="s">
        <v>19</v>
      </c>
      <c r="F104" s="237" t="s">
        <v>79</v>
      </c>
      <c r="G104" s="235"/>
      <c r="H104" s="238">
        <v>1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150</v>
      </c>
      <c r="AU104" s="244" t="s">
        <v>81</v>
      </c>
      <c r="AV104" s="13" t="s">
        <v>81</v>
      </c>
      <c r="AW104" s="13" t="s">
        <v>33</v>
      </c>
      <c r="AX104" s="13" t="s">
        <v>79</v>
      </c>
      <c r="AY104" s="244" t="s">
        <v>135</v>
      </c>
    </row>
    <row r="105" s="12" customFormat="1" ht="22.8" customHeight="1">
      <c r="A105" s="12"/>
      <c r="B105" s="197"/>
      <c r="C105" s="198"/>
      <c r="D105" s="199" t="s">
        <v>71</v>
      </c>
      <c r="E105" s="211" t="s">
        <v>1105</v>
      </c>
      <c r="F105" s="211" t="s">
        <v>1106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SUM(P106:P114)</f>
        <v>0</v>
      </c>
      <c r="Q105" s="205"/>
      <c r="R105" s="206">
        <f>SUM(R106:R114)</f>
        <v>0</v>
      </c>
      <c r="S105" s="205"/>
      <c r="T105" s="207">
        <f>SUM(T106:T114)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176</v>
      </c>
      <c r="AT105" s="209" t="s">
        <v>71</v>
      </c>
      <c r="AU105" s="209" t="s">
        <v>79</v>
      </c>
      <c r="AY105" s="208" t="s">
        <v>135</v>
      </c>
      <c r="BK105" s="210">
        <f>SUM(BK106:BK114)</f>
        <v>0</v>
      </c>
    </row>
    <row r="106" s="2" customFormat="1" ht="16.5" customHeight="1">
      <c r="A106" s="39"/>
      <c r="B106" s="40"/>
      <c r="C106" s="213" t="s">
        <v>176</v>
      </c>
      <c r="D106" s="213" t="s">
        <v>137</v>
      </c>
      <c r="E106" s="214" t="s">
        <v>1107</v>
      </c>
      <c r="F106" s="215" t="s">
        <v>1108</v>
      </c>
      <c r="G106" s="216" t="s">
        <v>330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1094</v>
      </c>
      <c r="AT106" s="224" t="s">
        <v>137</v>
      </c>
      <c r="AU106" s="224" t="s">
        <v>81</v>
      </c>
      <c r="AY106" s="18" t="s">
        <v>135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1094</v>
      </c>
      <c r="BM106" s="224" t="s">
        <v>1109</v>
      </c>
    </row>
    <row r="107" s="2" customFormat="1">
      <c r="A107" s="39"/>
      <c r="B107" s="40"/>
      <c r="C107" s="41"/>
      <c r="D107" s="226" t="s">
        <v>144</v>
      </c>
      <c r="E107" s="41"/>
      <c r="F107" s="227" t="s">
        <v>1108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81</v>
      </c>
    </row>
    <row r="108" s="13" customFormat="1">
      <c r="A108" s="13"/>
      <c r="B108" s="234"/>
      <c r="C108" s="235"/>
      <c r="D108" s="226" t="s">
        <v>150</v>
      </c>
      <c r="E108" s="236" t="s">
        <v>19</v>
      </c>
      <c r="F108" s="237" t="s">
        <v>79</v>
      </c>
      <c r="G108" s="235"/>
      <c r="H108" s="238">
        <v>1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150</v>
      </c>
      <c r="AU108" s="244" t="s">
        <v>81</v>
      </c>
      <c r="AV108" s="13" t="s">
        <v>81</v>
      </c>
      <c r="AW108" s="13" t="s">
        <v>33</v>
      </c>
      <c r="AX108" s="13" t="s">
        <v>79</v>
      </c>
      <c r="AY108" s="244" t="s">
        <v>135</v>
      </c>
    </row>
    <row r="109" s="2" customFormat="1" ht="16.5" customHeight="1">
      <c r="A109" s="39"/>
      <c r="B109" s="40"/>
      <c r="C109" s="213" t="s">
        <v>185</v>
      </c>
      <c r="D109" s="213" t="s">
        <v>137</v>
      </c>
      <c r="E109" s="214" t="s">
        <v>1110</v>
      </c>
      <c r="F109" s="215" t="s">
        <v>1111</v>
      </c>
      <c r="G109" s="216" t="s">
        <v>330</v>
      </c>
      <c r="H109" s="217">
        <v>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1094</v>
      </c>
      <c r="AT109" s="224" t="s">
        <v>137</v>
      </c>
      <c r="AU109" s="224" t="s">
        <v>81</v>
      </c>
      <c r="AY109" s="18" t="s">
        <v>135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1094</v>
      </c>
      <c r="BM109" s="224" t="s">
        <v>1112</v>
      </c>
    </row>
    <row r="110" s="2" customFormat="1">
      <c r="A110" s="39"/>
      <c r="B110" s="40"/>
      <c r="C110" s="41"/>
      <c r="D110" s="226" t="s">
        <v>144</v>
      </c>
      <c r="E110" s="41"/>
      <c r="F110" s="227" t="s">
        <v>1111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81</v>
      </c>
    </row>
    <row r="111" s="13" customFormat="1">
      <c r="A111" s="13"/>
      <c r="B111" s="234"/>
      <c r="C111" s="235"/>
      <c r="D111" s="226" t="s">
        <v>150</v>
      </c>
      <c r="E111" s="236" t="s">
        <v>19</v>
      </c>
      <c r="F111" s="237" t="s">
        <v>79</v>
      </c>
      <c r="G111" s="235"/>
      <c r="H111" s="238">
        <v>1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150</v>
      </c>
      <c r="AU111" s="244" t="s">
        <v>81</v>
      </c>
      <c r="AV111" s="13" t="s">
        <v>81</v>
      </c>
      <c r="AW111" s="13" t="s">
        <v>33</v>
      </c>
      <c r="AX111" s="13" t="s">
        <v>79</v>
      </c>
      <c r="AY111" s="244" t="s">
        <v>135</v>
      </c>
    </row>
    <row r="112" s="2" customFormat="1" ht="16.5" customHeight="1">
      <c r="A112" s="39"/>
      <c r="B112" s="40"/>
      <c r="C112" s="213" t="s">
        <v>192</v>
      </c>
      <c r="D112" s="213" t="s">
        <v>137</v>
      </c>
      <c r="E112" s="214" t="s">
        <v>1113</v>
      </c>
      <c r="F112" s="215" t="s">
        <v>1114</v>
      </c>
      <c r="G112" s="216" t="s">
        <v>330</v>
      </c>
      <c r="H112" s="217">
        <v>1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1094</v>
      </c>
      <c r="AT112" s="224" t="s">
        <v>137</v>
      </c>
      <c r="AU112" s="224" t="s">
        <v>81</v>
      </c>
      <c r="AY112" s="18" t="s">
        <v>135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1094</v>
      </c>
      <c r="BM112" s="224" t="s">
        <v>1115</v>
      </c>
    </row>
    <row r="113" s="2" customFormat="1">
      <c r="A113" s="39"/>
      <c r="B113" s="40"/>
      <c r="C113" s="41"/>
      <c r="D113" s="226" t="s">
        <v>144</v>
      </c>
      <c r="E113" s="41"/>
      <c r="F113" s="227" t="s">
        <v>1114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81</v>
      </c>
    </row>
    <row r="114" s="13" customFormat="1">
      <c r="A114" s="13"/>
      <c r="B114" s="234"/>
      <c r="C114" s="235"/>
      <c r="D114" s="226" t="s">
        <v>150</v>
      </c>
      <c r="E114" s="236" t="s">
        <v>19</v>
      </c>
      <c r="F114" s="237" t="s">
        <v>79</v>
      </c>
      <c r="G114" s="235"/>
      <c r="H114" s="238">
        <v>1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4" t="s">
        <v>150</v>
      </c>
      <c r="AU114" s="244" t="s">
        <v>81</v>
      </c>
      <c r="AV114" s="13" t="s">
        <v>81</v>
      </c>
      <c r="AW114" s="13" t="s">
        <v>33</v>
      </c>
      <c r="AX114" s="13" t="s">
        <v>79</v>
      </c>
      <c r="AY114" s="244" t="s">
        <v>135</v>
      </c>
    </row>
    <row r="115" s="12" customFormat="1" ht="22.8" customHeight="1">
      <c r="A115" s="12"/>
      <c r="B115" s="197"/>
      <c r="C115" s="198"/>
      <c r="D115" s="199" t="s">
        <v>71</v>
      </c>
      <c r="E115" s="211" t="s">
        <v>1116</v>
      </c>
      <c r="F115" s="211" t="s">
        <v>1117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SUM(P116:P118)</f>
        <v>0</v>
      </c>
      <c r="Q115" s="205"/>
      <c r="R115" s="206">
        <f>SUM(R116:R118)</f>
        <v>0</v>
      </c>
      <c r="S115" s="205"/>
      <c r="T115" s="207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176</v>
      </c>
      <c r="AT115" s="209" t="s">
        <v>71</v>
      </c>
      <c r="AU115" s="209" t="s">
        <v>79</v>
      </c>
      <c r="AY115" s="208" t="s">
        <v>135</v>
      </c>
      <c r="BK115" s="210">
        <f>SUM(BK116:BK118)</f>
        <v>0</v>
      </c>
    </row>
    <row r="116" s="2" customFormat="1" ht="16.5" customHeight="1">
      <c r="A116" s="39"/>
      <c r="B116" s="40"/>
      <c r="C116" s="213" t="s">
        <v>201</v>
      </c>
      <c r="D116" s="213" t="s">
        <v>137</v>
      </c>
      <c r="E116" s="214" t="s">
        <v>1118</v>
      </c>
      <c r="F116" s="215" t="s">
        <v>1119</v>
      </c>
      <c r="G116" s="216" t="s">
        <v>330</v>
      </c>
      <c r="H116" s="217">
        <v>1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1094</v>
      </c>
      <c r="AT116" s="224" t="s">
        <v>137</v>
      </c>
      <c r="AU116" s="224" t="s">
        <v>81</v>
      </c>
      <c r="AY116" s="18" t="s">
        <v>135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1094</v>
      </c>
      <c r="BM116" s="224" t="s">
        <v>1120</v>
      </c>
    </row>
    <row r="117" s="2" customFormat="1">
      <c r="A117" s="39"/>
      <c r="B117" s="40"/>
      <c r="C117" s="41"/>
      <c r="D117" s="226" t="s">
        <v>144</v>
      </c>
      <c r="E117" s="41"/>
      <c r="F117" s="227" t="s">
        <v>1119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144</v>
      </c>
      <c r="AU117" s="18" t="s">
        <v>81</v>
      </c>
    </row>
    <row r="118" s="13" customFormat="1">
      <c r="A118" s="13"/>
      <c r="B118" s="234"/>
      <c r="C118" s="235"/>
      <c r="D118" s="226" t="s">
        <v>150</v>
      </c>
      <c r="E118" s="236" t="s">
        <v>19</v>
      </c>
      <c r="F118" s="237" t="s">
        <v>79</v>
      </c>
      <c r="G118" s="235"/>
      <c r="H118" s="238">
        <v>1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150</v>
      </c>
      <c r="AU118" s="244" t="s">
        <v>81</v>
      </c>
      <c r="AV118" s="13" t="s">
        <v>81</v>
      </c>
      <c r="AW118" s="13" t="s">
        <v>33</v>
      </c>
      <c r="AX118" s="13" t="s">
        <v>79</v>
      </c>
      <c r="AY118" s="244" t="s">
        <v>135</v>
      </c>
    </row>
    <row r="119" s="12" customFormat="1" ht="22.8" customHeight="1">
      <c r="A119" s="12"/>
      <c r="B119" s="197"/>
      <c r="C119" s="198"/>
      <c r="D119" s="199" t="s">
        <v>71</v>
      </c>
      <c r="E119" s="211" t="s">
        <v>1121</v>
      </c>
      <c r="F119" s="211" t="s">
        <v>1122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SUM(P120:P124)</f>
        <v>0</v>
      </c>
      <c r="Q119" s="205"/>
      <c r="R119" s="206">
        <f>SUM(R120:R124)</f>
        <v>0</v>
      </c>
      <c r="S119" s="205"/>
      <c r="T119" s="207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176</v>
      </c>
      <c r="AT119" s="209" t="s">
        <v>71</v>
      </c>
      <c r="AU119" s="209" t="s">
        <v>79</v>
      </c>
      <c r="AY119" s="208" t="s">
        <v>135</v>
      </c>
      <c r="BK119" s="210">
        <f>SUM(BK120:BK124)</f>
        <v>0</v>
      </c>
    </row>
    <row r="120" s="2" customFormat="1" ht="16.5" customHeight="1">
      <c r="A120" s="39"/>
      <c r="B120" s="40"/>
      <c r="C120" s="213" t="s">
        <v>210</v>
      </c>
      <c r="D120" s="213" t="s">
        <v>137</v>
      </c>
      <c r="E120" s="214" t="s">
        <v>1123</v>
      </c>
      <c r="F120" s="215" t="s">
        <v>1124</v>
      </c>
      <c r="G120" s="216" t="s">
        <v>330</v>
      </c>
      <c r="H120" s="217">
        <v>1</v>
      </c>
      <c r="I120" s="218"/>
      <c r="J120" s="219">
        <f>ROUND(I120*H120,2)</f>
        <v>0</v>
      </c>
      <c r="K120" s="215" t="s">
        <v>141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1094</v>
      </c>
      <c r="AT120" s="224" t="s">
        <v>137</v>
      </c>
      <c r="AU120" s="224" t="s">
        <v>81</v>
      </c>
      <c r="AY120" s="18" t="s">
        <v>135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1094</v>
      </c>
      <c r="BM120" s="224" t="s">
        <v>1125</v>
      </c>
    </row>
    <row r="121" s="2" customFormat="1">
      <c r="A121" s="39"/>
      <c r="B121" s="40"/>
      <c r="C121" s="41"/>
      <c r="D121" s="226" t="s">
        <v>144</v>
      </c>
      <c r="E121" s="41"/>
      <c r="F121" s="227" t="s">
        <v>1124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144</v>
      </c>
      <c r="AU121" s="18" t="s">
        <v>81</v>
      </c>
    </row>
    <row r="122" s="2" customFormat="1">
      <c r="A122" s="39"/>
      <c r="B122" s="40"/>
      <c r="C122" s="41"/>
      <c r="D122" s="231" t="s">
        <v>146</v>
      </c>
      <c r="E122" s="41"/>
      <c r="F122" s="232" t="s">
        <v>1126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81</v>
      </c>
    </row>
    <row r="123" s="2" customFormat="1">
      <c r="A123" s="39"/>
      <c r="B123" s="40"/>
      <c r="C123" s="41"/>
      <c r="D123" s="226" t="s">
        <v>148</v>
      </c>
      <c r="E123" s="41"/>
      <c r="F123" s="233" t="s">
        <v>1127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81</v>
      </c>
    </row>
    <row r="124" s="13" customFormat="1">
      <c r="A124" s="13"/>
      <c r="B124" s="234"/>
      <c r="C124" s="235"/>
      <c r="D124" s="226" t="s">
        <v>150</v>
      </c>
      <c r="E124" s="236" t="s">
        <v>19</v>
      </c>
      <c r="F124" s="237" t="s">
        <v>1128</v>
      </c>
      <c r="G124" s="235"/>
      <c r="H124" s="238">
        <v>1</v>
      </c>
      <c r="I124" s="239"/>
      <c r="J124" s="235"/>
      <c r="K124" s="235"/>
      <c r="L124" s="240"/>
      <c r="M124" s="276"/>
      <c r="N124" s="277"/>
      <c r="O124" s="277"/>
      <c r="P124" s="277"/>
      <c r="Q124" s="277"/>
      <c r="R124" s="277"/>
      <c r="S124" s="277"/>
      <c r="T124" s="27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150</v>
      </c>
      <c r="AU124" s="244" t="s">
        <v>81</v>
      </c>
      <c r="AV124" s="13" t="s">
        <v>81</v>
      </c>
      <c r="AW124" s="13" t="s">
        <v>33</v>
      </c>
      <c r="AX124" s="13" t="s">
        <v>79</v>
      </c>
      <c r="AY124" s="244" t="s">
        <v>135</v>
      </c>
    </row>
    <row r="125" s="2" customFormat="1" ht="6.96" customHeight="1">
      <c r="A125" s="39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BhJ7Ef9R6oSXdEFkPTwR0SSYH8mbwozSCxz/3lUOvHMxPd2TlTMeg2n/lOL1qWoE+ezRDC/CMlzKJFk5tq3Gag==" hashValue="CNGmOonU7Kg9Wt4rijtBo1RStNwGhZk6DjTB7roXyyEfNStBbaVljB0XaNuGguIO8eiAtY7Ru1R8FVWbwDy77Q==" algorithmName="SHA-512" password="CC35"/>
  <autoFilter ref="C89:K1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122" r:id="rId1" display="https://podminky.urs.cz/item/CS_URS_2021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1129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1130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1131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1132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1133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1134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1135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1136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1137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1138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1139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78</v>
      </c>
      <c r="F18" s="294" t="s">
        <v>1140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1141</v>
      </c>
      <c r="F19" s="294" t="s">
        <v>1142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1143</v>
      </c>
      <c r="F20" s="294" t="s">
        <v>1144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1145</v>
      </c>
      <c r="F21" s="294" t="s">
        <v>1146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1147</v>
      </c>
      <c r="F22" s="294" t="s">
        <v>1148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83</v>
      </c>
      <c r="F23" s="294" t="s">
        <v>1149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1150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1151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1152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1153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1154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1155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1156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1157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1158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121</v>
      </c>
      <c r="F36" s="294"/>
      <c r="G36" s="294" t="s">
        <v>1159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1160</v>
      </c>
      <c r="F37" s="294"/>
      <c r="G37" s="294" t="s">
        <v>1161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1162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1163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122</v>
      </c>
      <c r="F40" s="294"/>
      <c r="G40" s="294" t="s">
        <v>1164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123</v>
      </c>
      <c r="F41" s="294"/>
      <c r="G41" s="294" t="s">
        <v>1165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1166</v>
      </c>
      <c r="F42" s="294"/>
      <c r="G42" s="294" t="s">
        <v>1167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1168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1169</v>
      </c>
      <c r="F44" s="294"/>
      <c r="G44" s="294" t="s">
        <v>1170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125</v>
      </c>
      <c r="F45" s="294"/>
      <c r="G45" s="294" t="s">
        <v>1171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1172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1173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1174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1175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1176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1177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1178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1179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1180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1181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1182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1183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1184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1185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1186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1187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1188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1189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1190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1191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1192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1193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1194</v>
      </c>
      <c r="D76" s="312"/>
      <c r="E76" s="312"/>
      <c r="F76" s="312" t="s">
        <v>1195</v>
      </c>
      <c r="G76" s="313"/>
      <c r="H76" s="312" t="s">
        <v>54</v>
      </c>
      <c r="I76" s="312" t="s">
        <v>57</v>
      </c>
      <c r="J76" s="312" t="s">
        <v>1196</v>
      </c>
      <c r="K76" s="311"/>
    </row>
    <row r="77" s="1" customFormat="1" ht="17.25" customHeight="1">
      <c r="B77" s="309"/>
      <c r="C77" s="314" t="s">
        <v>1197</v>
      </c>
      <c r="D77" s="314"/>
      <c r="E77" s="314"/>
      <c r="F77" s="315" t="s">
        <v>1198</v>
      </c>
      <c r="G77" s="316"/>
      <c r="H77" s="314"/>
      <c r="I77" s="314"/>
      <c r="J77" s="314" t="s">
        <v>1199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1200</v>
      </c>
      <c r="G79" s="321"/>
      <c r="H79" s="297" t="s">
        <v>1201</v>
      </c>
      <c r="I79" s="297" t="s">
        <v>1202</v>
      </c>
      <c r="J79" s="297">
        <v>20</v>
      </c>
      <c r="K79" s="311"/>
    </row>
    <row r="80" s="1" customFormat="1" ht="15" customHeight="1">
      <c r="B80" s="309"/>
      <c r="C80" s="297" t="s">
        <v>1203</v>
      </c>
      <c r="D80" s="297"/>
      <c r="E80" s="297"/>
      <c r="F80" s="320" t="s">
        <v>1200</v>
      </c>
      <c r="G80" s="321"/>
      <c r="H80" s="297" t="s">
        <v>1204</v>
      </c>
      <c r="I80" s="297" t="s">
        <v>1202</v>
      </c>
      <c r="J80" s="297">
        <v>120</v>
      </c>
      <c r="K80" s="311"/>
    </row>
    <row r="81" s="1" customFormat="1" ht="15" customHeight="1">
      <c r="B81" s="322"/>
      <c r="C81" s="297" t="s">
        <v>1205</v>
      </c>
      <c r="D81" s="297"/>
      <c r="E81" s="297"/>
      <c r="F81" s="320" t="s">
        <v>1206</v>
      </c>
      <c r="G81" s="321"/>
      <c r="H81" s="297" t="s">
        <v>1207</v>
      </c>
      <c r="I81" s="297" t="s">
        <v>1202</v>
      </c>
      <c r="J81" s="297">
        <v>50</v>
      </c>
      <c r="K81" s="311"/>
    </row>
    <row r="82" s="1" customFormat="1" ht="15" customHeight="1">
      <c r="B82" s="322"/>
      <c r="C82" s="297" t="s">
        <v>1208</v>
      </c>
      <c r="D82" s="297"/>
      <c r="E82" s="297"/>
      <c r="F82" s="320" t="s">
        <v>1200</v>
      </c>
      <c r="G82" s="321"/>
      <c r="H82" s="297" t="s">
        <v>1209</v>
      </c>
      <c r="I82" s="297" t="s">
        <v>1210</v>
      </c>
      <c r="J82" s="297"/>
      <c r="K82" s="311"/>
    </row>
    <row r="83" s="1" customFormat="1" ht="15" customHeight="1">
      <c r="B83" s="322"/>
      <c r="C83" s="323" t="s">
        <v>1211</v>
      </c>
      <c r="D83" s="323"/>
      <c r="E83" s="323"/>
      <c r="F83" s="324" t="s">
        <v>1206</v>
      </c>
      <c r="G83" s="323"/>
      <c r="H83" s="323" t="s">
        <v>1212</v>
      </c>
      <c r="I83" s="323" t="s">
        <v>1202</v>
      </c>
      <c r="J83" s="323">
        <v>15</v>
      </c>
      <c r="K83" s="311"/>
    </row>
    <row r="84" s="1" customFormat="1" ht="15" customHeight="1">
      <c r="B84" s="322"/>
      <c r="C84" s="323" t="s">
        <v>1213</v>
      </c>
      <c r="D84" s="323"/>
      <c r="E84" s="323"/>
      <c r="F84" s="324" t="s">
        <v>1206</v>
      </c>
      <c r="G84" s="323"/>
      <c r="H84" s="323" t="s">
        <v>1214</v>
      </c>
      <c r="I84" s="323" t="s">
        <v>1202</v>
      </c>
      <c r="J84" s="323">
        <v>15</v>
      </c>
      <c r="K84" s="311"/>
    </row>
    <row r="85" s="1" customFormat="1" ht="15" customHeight="1">
      <c r="B85" s="322"/>
      <c r="C85" s="323" t="s">
        <v>1215</v>
      </c>
      <c r="D85" s="323"/>
      <c r="E85" s="323"/>
      <c r="F85" s="324" t="s">
        <v>1206</v>
      </c>
      <c r="G85" s="323"/>
      <c r="H85" s="323" t="s">
        <v>1216</v>
      </c>
      <c r="I85" s="323" t="s">
        <v>1202</v>
      </c>
      <c r="J85" s="323">
        <v>20</v>
      </c>
      <c r="K85" s="311"/>
    </row>
    <row r="86" s="1" customFormat="1" ht="15" customHeight="1">
      <c r="B86" s="322"/>
      <c r="C86" s="323" t="s">
        <v>1217</v>
      </c>
      <c r="D86" s="323"/>
      <c r="E86" s="323"/>
      <c r="F86" s="324" t="s">
        <v>1206</v>
      </c>
      <c r="G86" s="323"/>
      <c r="H86" s="323" t="s">
        <v>1218</v>
      </c>
      <c r="I86" s="323" t="s">
        <v>1202</v>
      </c>
      <c r="J86" s="323">
        <v>20</v>
      </c>
      <c r="K86" s="311"/>
    </row>
    <row r="87" s="1" customFormat="1" ht="15" customHeight="1">
      <c r="B87" s="322"/>
      <c r="C87" s="297" t="s">
        <v>1219</v>
      </c>
      <c r="D87" s="297"/>
      <c r="E87" s="297"/>
      <c r="F87" s="320" t="s">
        <v>1206</v>
      </c>
      <c r="G87" s="321"/>
      <c r="H87" s="297" t="s">
        <v>1220</v>
      </c>
      <c r="I87" s="297" t="s">
        <v>1202</v>
      </c>
      <c r="J87" s="297">
        <v>50</v>
      </c>
      <c r="K87" s="311"/>
    </row>
    <row r="88" s="1" customFormat="1" ht="15" customHeight="1">
      <c r="B88" s="322"/>
      <c r="C88" s="297" t="s">
        <v>1221</v>
      </c>
      <c r="D88" s="297"/>
      <c r="E88" s="297"/>
      <c r="F88" s="320" t="s">
        <v>1206</v>
      </c>
      <c r="G88" s="321"/>
      <c r="H88" s="297" t="s">
        <v>1222</v>
      </c>
      <c r="I88" s="297" t="s">
        <v>1202</v>
      </c>
      <c r="J88" s="297">
        <v>20</v>
      </c>
      <c r="K88" s="311"/>
    </row>
    <row r="89" s="1" customFormat="1" ht="15" customHeight="1">
      <c r="B89" s="322"/>
      <c r="C89" s="297" t="s">
        <v>1223</v>
      </c>
      <c r="D89" s="297"/>
      <c r="E89" s="297"/>
      <c r="F89" s="320" t="s">
        <v>1206</v>
      </c>
      <c r="G89" s="321"/>
      <c r="H89" s="297" t="s">
        <v>1224</v>
      </c>
      <c r="I89" s="297" t="s">
        <v>1202</v>
      </c>
      <c r="J89" s="297">
        <v>20</v>
      </c>
      <c r="K89" s="311"/>
    </row>
    <row r="90" s="1" customFormat="1" ht="15" customHeight="1">
      <c r="B90" s="322"/>
      <c r="C90" s="297" t="s">
        <v>1225</v>
      </c>
      <c r="D90" s="297"/>
      <c r="E90" s="297"/>
      <c r="F90" s="320" t="s">
        <v>1206</v>
      </c>
      <c r="G90" s="321"/>
      <c r="H90" s="297" t="s">
        <v>1226</v>
      </c>
      <c r="I90" s="297" t="s">
        <v>1202</v>
      </c>
      <c r="J90" s="297">
        <v>50</v>
      </c>
      <c r="K90" s="311"/>
    </row>
    <row r="91" s="1" customFormat="1" ht="15" customHeight="1">
      <c r="B91" s="322"/>
      <c r="C91" s="297" t="s">
        <v>1227</v>
      </c>
      <c r="D91" s="297"/>
      <c r="E91" s="297"/>
      <c r="F91" s="320" t="s">
        <v>1206</v>
      </c>
      <c r="G91" s="321"/>
      <c r="H91" s="297" t="s">
        <v>1227</v>
      </c>
      <c r="I91" s="297" t="s">
        <v>1202</v>
      </c>
      <c r="J91" s="297">
        <v>50</v>
      </c>
      <c r="K91" s="311"/>
    </row>
    <row r="92" s="1" customFormat="1" ht="15" customHeight="1">
      <c r="B92" s="322"/>
      <c r="C92" s="297" t="s">
        <v>1228</v>
      </c>
      <c r="D92" s="297"/>
      <c r="E92" s="297"/>
      <c r="F92" s="320" t="s">
        <v>1206</v>
      </c>
      <c r="G92" s="321"/>
      <c r="H92" s="297" t="s">
        <v>1229</v>
      </c>
      <c r="I92" s="297" t="s">
        <v>1202</v>
      </c>
      <c r="J92" s="297">
        <v>255</v>
      </c>
      <c r="K92" s="311"/>
    </row>
    <row r="93" s="1" customFormat="1" ht="15" customHeight="1">
      <c r="B93" s="322"/>
      <c r="C93" s="297" t="s">
        <v>1230</v>
      </c>
      <c r="D93" s="297"/>
      <c r="E93" s="297"/>
      <c r="F93" s="320" t="s">
        <v>1200</v>
      </c>
      <c r="G93" s="321"/>
      <c r="H93" s="297" t="s">
        <v>1231</v>
      </c>
      <c r="I93" s="297" t="s">
        <v>1232</v>
      </c>
      <c r="J93" s="297"/>
      <c r="K93" s="311"/>
    </row>
    <row r="94" s="1" customFormat="1" ht="15" customHeight="1">
      <c r="B94" s="322"/>
      <c r="C94" s="297" t="s">
        <v>1233</v>
      </c>
      <c r="D94" s="297"/>
      <c r="E94" s="297"/>
      <c r="F94" s="320" t="s">
        <v>1200</v>
      </c>
      <c r="G94" s="321"/>
      <c r="H94" s="297" t="s">
        <v>1234</v>
      </c>
      <c r="I94" s="297" t="s">
        <v>1235</v>
      </c>
      <c r="J94" s="297"/>
      <c r="K94" s="311"/>
    </row>
    <row r="95" s="1" customFormat="1" ht="15" customHeight="1">
      <c r="B95" s="322"/>
      <c r="C95" s="297" t="s">
        <v>1236</v>
      </c>
      <c r="D95" s="297"/>
      <c r="E95" s="297"/>
      <c r="F95" s="320" t="s">
        <v>1200</v>
      </c>
      <c r="G95" s="321"/>
      <c r="H95" s="297" t="s">
        <v>1236</v>
      </c>
      <c r="I95" s="297" t="s">
        <v>1235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1200</v>
      </c>
      <c r="G96" s="321"/>
      <c r="H96" s="297" t="s">
        <v>1237</v>
      </c>
      <c r="I96" s="297" t="s">
        <v>1235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1200</v>
      </c>
      <c r="G97" s="321"/>
      <c r="H97" s="297" t="s">
        <v>1238</v>
      </c>
      <c r="I97" s="297" t="s">
        <v>1235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1239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1194</v>
      </c>
      <c r="D103" s="312"/>
      <c r="E103" s="312"/>
      <c r="F103" s="312" t="s">
        <v>1195</v>
      </c>
      <c r="G103" s="313"/>
      <c r="H103" s="312" t="s">
        <v>54</v>
      </c>
      <c r="I103" s="312" t="s">
        <v>57</v>
      </c>
      <c r="J103" s="312" t="s">
        <v>1196</v>
      </c>
      <c r="K103" s="311"/>
    </row>
    <row r="104" s="1" customFormat="1" ht="17.25" customHeight="1">
      <c r="B104" s="309"/>
      <c r="C104" s="314" t="s">
        <v>1197</v>
      </c>
      <c r="D104" s="314"/>
      <c r="E104" s="314"/>
      <c r="F104" s="315" t="s">
        <v>1198</v>
      </c>
      <c r="G104" s="316"/>
      <c r="H104" s="314"/>
      <c r="I104" s="314"/>
      <c r="J104" s="314" t="s">
        <v>1199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1200</v>
      </c>
      <c r="G106" s="297"/>
      <c r="H106" s="297" t="s">
        <v>1240</v>
      </c>
      <c r="I106" s="297" t="s">
        <v>1202</v>
      </c>
      <c r="J106" s="297">
        <v>20</v>
      </c>
      <c r="K106" s="311"/>
    </row>
    <row r="107" s="1" customFormat="1" ht="15" customHeight="1">
      <c r="B107" s="309"/>
      <c r="C107" s="297" t="s">
        <v>1203</v>
      </c>
      <c r="D107" s="297"/>
      <c r="E107" s="297"/>
      <c r="F107" s="320" t="s">
        <v>1200</v>
      </c>
      <c r="G107" s="297"/>
      <c r="H107" s="297" t="s">
        <v>1240</v>
      </c>
      <c r="I107" s="297" t="s">
        <v>1202</v>
      </c>
      <c r="J107" s="297">
        <v>120</v>
      </c>
      <c r="K107" s="311"/>
    </row>
    <row r="108" s="1" customFormat="1" ht="15" customHeight="1">
      <c r="B108" s="322"/>
      <c r="C108" s="297" t="s">
        <v>1205</v>
      </c>
      <c r="D108" s="297"/>
      <c r="E108" s="297"/>
      <c r="F108" s="320" t="s">
        <v>1206</v>
      </c>
      <c r="G108" s="297"/>
      <c r="H108" s="297" t="s">
        <v>1240</v>
      </c>
      <c r="I108" s="297" t="s">
        <v>1202</v>
      </c>
      <c r="J108" s="297">
        <v>50</v>
      </c>
      <c r="K108" s="311"/>
    </row>
    <row r="109" s="1" customFormat="1" ht="15" customHeight="1">
      <c r="B109" s="322"/>
      <c r="C109" s="297" t="s">
        <v>1208</v>
      </c>
      <c r="D109" s="297"/>
      <c r="E109" s="297"/>
      <c r="F109" s="320" t="s">
        <v>1200</v>
      </c>
      <c r="G109" s="297"/>
      <c r="H109" s="297" t="s">
        <v>1240</v>
      </c>
      <c r="I109" s="297" t="s">
        <v>1210</v>
      </c>
      <c r="J109" s="297"/>
      <c r="K109" s="311"/>
    </row>
    <row r="110" s="1" customFormat="1" ht="15" customHeight="1">
      <c r="B110" s="322"/>
      <c r="C110" s="297" t="s">
        <v>1219</v>
      </c>
      <c r="D110" s="297"/>
      <c r="E110" s="297"/>
      <c r="F110" s="320" t="s">
        <v>1206</v>
      </c>
      <c r="G110" s="297"/>
      <c r="H110" s="297" t="s">
        <v>1240</v>
      </c>
      <c r="I110" s="297" t="s">
        <v>1202</v>
      </c>
      <c r="J110" s="297">
        <v>50</v>
      </c>
      <c r="K110" s="311"/>
    </row>
    <row r="111" s="1" customFormat="1" ht="15" customHeight="1">
      <c r="B111" s="322"/>
      <c r="C111" s="297" t="s">
        <v>1227</v>
      </c>
      <c r="D111" s="297"/>
      <c r="E111" s="297"/>
      <c r="F111" s="320" t="s">
        <v>1206</v>
      </c>
      <c r="G111" s="297"/>
      <c r="H111" s="297" t="s">
        <v>1240</v>
      </c>
      <c r="I111" s="297" t="s">
        <v>1202</v>
      </c>
      <c r="J111" s="297">
        <v>50</v>
      </c>
      <c r="K111" s="311"/>
    </row>
    <row r="112" s="1" customFormat="1" ht="15" customHeight="1">
      <c r="B112" s="322"/>
      <c r="C112" s="297" t="s">
        <v>1225</v>
      </c>
      <c r="D112" s="297"/>
      <c r="E112" s="297"/>
      <c r="F112" s="320" t="s">
        <v>1206</v>
      </c>
      <c r="G112" s="297"/>
      <c r="H112" s="297" t="s">
        <v>1240</v>
      </c>
      <c r="I112" s="297" t="s">
        <v>1202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1200</v>
      </c>
      <c r="G113" s="297"/>
      <c r="H113" s="297" t="s">
        <v>1241</v>
      </c>
      <c r="I113" s="297" t="s">
        <v>1202</v>
      </c>
      <c r="J113" s="297">
        <v>20</v>
      </c>
      <c r="K113" s="311"/>
    </row>
    <row r="114" s="1" customFormat="1" ht="15" customHeight="1">
      <c r="B114" s="322"/>
      <c r="C114" s="297" t="s">
        <v>1242</v>
      </c>
      <c r="D114" s="297"/>
      <c r="E114" s="297"/>
      <c r="F114" s="320" t="s">
        <v>1200</v>
      </c>
      <c r="G114" s="297"/>
      <c r="H114" s="297" t="s">
        <v>1243</v>
      </c>
      <c r="I114" s="297" t="s">
        <v>1202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1200</v>
      </c>
      <c r="G115" s="297"/>
      <c r="H115" s="297" t="s">
        <v>1244</v>
      </c>
      <c r="I115" s="297" t="s">
        <v>1235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1200</v>
      </c>
      <c r="G116" s="297"/>
      <c r="H116" s="297" t="s">
        <v>1245</v>
      </c>
      <c r="I116" s="297" t="s">
        <v>1235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1200</v>
      </c>
      <c r="G117" s="297"/>
      <c r="H117" s="297" t="s">
        <v>1246</v>
      </c>
      <c r="I117" s="297" t="s">
        <v>1247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1248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1194</v>
      </c>
      <c r="D123" s="312"/>
      <c r="E123" s="312"/>
      <c r="F123" s="312" t="s">
        <v>1195</v>
      </c>
      <c r="G123" s="313"/>
      <c r="H123" s="312" t="s">
        <v>54</v>
      </c>
      <c r="I123" s="312" t="s">
        <v>57</v>
      </c>
      <c r="J123" s="312" t="s">
        <v>1196</v>
      </c>
      <c r="K123" s="341"/>
    </row>
    <row r="124" s="1" customFormat="1" ht="17.25" customHeight="1">
      <c r="B124" s="340"/>
      <c r="C124" s="314" t="s">
        <v>1197</v>
      </c>
      <c r="D124" s="314"/>
      <c r="E124" s="314"/>
      <c r="F124" s="315" t="s">
        <v>1198</v>
      </c>
      <c r="G124" s="316"/>
      <c r="H124" s="314"/>
      <c r="I124" s="314"/>
      <c r="J124" s="314" t="s">
        <v>1199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1203</v>
      </c>
      <c r="D126" s="319"/>
      <c r="E126" s="319"/>
      <c r="F126" s="320" t="s">
        <v>1200</v>
      </c>
      <c r="G126" s="297"/>
      <c r="H126" s="297" t="s">
        <v>1240</v>
      </c>
      <c r="I126" s="297" t="s">
        <v>1202</v>
      </c>
      <c r="J126" s="297">
        <v>120</v>
      </c>
      <c r="K126" s="345"/>
    </row>
    <row r="127" s="1" customFormat="1" ht="15" customHeight="1">
      <c r="B127" s="342"/>
      <c r="C127" s="297" t="s">
        <v>1249</v>
      </c>
      <c r="D127" s="297"/>
      <c r="E127" s="297"/>
      <c r="F127" s="320" t="s">
        <v>1200</v>
      </c>
      <c r="G127" s="297"/>
      <c r="H127" s="297" t="s">
        <v>1250</v>
      </c>
      <c r="I127" s="297" t="s">
        <v>1202</v>
      </c>
      <c r="J127" s="297" t="s">
        <v>1251</v>
      </c>
      <c r="K127" s="345"/>
    </row>
    <row r="128" s="1" customFormat="1" ht="15" customHeight="1">
      <c r="B128" s="342"/>
      <c r="C128" s="297" t="s">
        <v>83</v>
      </c>
      <c r="D128" s="297"/>
      <c r="E128" s="297"/>
      <c r="F128" s="320" t="s">
        <v>1200</v>
      </c>
      <c r="G128" s="297"/>
      <c r="H128" s="297" t="s">
        <v>1252</v>
      </c>
      <c r="I128" s="297" t="s">
        <v>1202</v>
      </c>
      <c r="J128" s="297" t="s">
        <v>1251</v>
      </c>
      <c r="K128" s="345"/>
    </row>
    <row r="129" s="1" customFormat="1" ht="15" customHeight="1">
      <c r="B129" s="342"/>
      <c r="C129" s="297" t="s">
        <v>1211</v>
      </c>
      <c r="D129" s="297"/>
      <c r="E129" s="297"/>
      <c r="F129" s="320" t="s">
        <v>1206</v>
      </c>
      <c r="G129" s="297"/>
      <c r="H129" s="297" t="s">
        <v>1212</v>
      </c>
      <c r="I129" s="297" t="s">
        <v>1202</v>
      </c>
      <c r="J129" s="297">
        <v>15</v>
      </c>
      <c r="K129" s="345"/>
    </row>
    <row r="130" s="1" customFormat="1" ht="15" customHeight="1">
      <c r="B130" s="342"/>
      <c r="C130" s="323" t="s">
        <v>1213</v>
      </c>
      <c r="D130" s="323"/>
      <c r="E130" s="323"/>
      <c r="F130" s="324" t="s">
        <v>1206</v>
      </c>
      <c r="G130" s="323"/>
      <c r="H130" s="323" t="s">
        <v>1214</v>
      </c>
      <c r="I130" s="323" t="s">
        <v>1202</v>
      </c>
      <c r="J130" s="323">
        <v>15</v>
      </c>
      <c r="K130" s="345"/>
    </row>
    <row r="131" s="1" customFormat="1" ht="15" customHeight="1">
      <c r="B131" s="342"/>
      <c r="C131" s="323" t="s">
        <v>1215</v>
      </c>
      <c r="D131" s="323"/>
      <c r="E131" s="323"/>
      <c r="F131" s="324" t="s">
        <v>1206</v>
      </c>
      <c r="G131" s="323"/>
      <c r="H131" s="323" t="s">
        <v>1216</v>
      </c>
      <c r="I131" s="323" t="s">
        <v>1202</v>
      </c>
      <c r="J131" s="323">
        <v>20</v>
      </c>
      <c r="K131" s="345"/>
    </row>
    <row r="132" s="1" customFormat="1" ht="15" customHeight="1">
      <c r="B132" s="342"/>
      <c r="C132" s="323" t="s">
        <v>1217</v>
      </c>
      <c r="D132" s="323"/>
      <c r="E132" s="323"/>
      <c r="F132" s="324" t="s">
        <v>1206</v>
      </c>
      <c r="G132" s="323"/>
      <c r="H132" s="323" t="s">
        <v>1218</v>
      </c>
      <c r="I132" s="323" t="s">
        <v>1202</v>
      </c>
      <c r="J132" s="323">
        <v>20</v>
      </c>
      <c r="K132" s="345"/>
    </row>
    <row r="133" s="1" customFormat="1" ht="15" customHeight="1">
      <c r="B133" s="342"/>
      <c r="C133" s="297" t="s">
        <v>1205</v>
      </c>
      <c r="D133" s="297"/>
      <c r="E133" s="297"/>
      <c r="F133" s="320" t="s">
        <v>1206</v>
      </c>
      <c r="G133" s="297"/>
      <c r="H133" s="297" t="s">
        <v>1240</v>
      </c>
      <c r="I133" s="297" t="s">
        <v>1202</v>
      </c>
      <c r="J133" s="297">
        <v>50</v>
      </c>
      <c r="K133" s="345"/>
    </row>
    <row r="134" s="1" customFormat="1" ht="15" customHeight="1">
      <c r="B134" s="342"/>
      <c r="C134" s="297" t="s">
        <v>1219</v>
      </c>
      <c r="D134" s="297"/>
      <c r="E134" s="297"/>
      <c r="F134" s="320" t="s">
        <v>1206</v>
      </c>
      <c r="G134" s="297"/>
      <c r="H134" s="297" t="s">
        <v>1240</v>
      </c>
      <c r="I134" s="297" t="s">
        <v>1202</v>
      </c>
      <c r="J134" s="297">
        <v>50</v>
      </c>
      <c r="K134" s="345"/>
    </row>
    <row r="135" s="1" customFormat="1" ht="15" customHeight="1">
      <c r="B135" s="342"/>
      <c r="C135" s="297" t="s">
        <v>1225</v>
      </c>
      <c r="D135" s="297"/>
      <c r="E135" s="297"/>
      <c r="F135" s="320" t="s">
        <v>1206</v>
      </c>
      <c r="G135" s="297"/>
      <c r="H135" s="297" t="s">
        <v>1240</v>
      </c>
      <c r="I135" s="297" t="s">
        <v>1202</v>
      </c>
      <c r="J135" s="297">
        <v>50</v>
      </c>
      <c r="K135" s="345"/>
    </row>
    <row r="136" s="1" customFormat="1" ht="15" customHeight="1">
      <c r="B136" s="342"/>
      <c r="C136" s="297" t="s">
        <v>1227</v>
      </c>
      <c r="D136" s="297"/>
      <c r="E136" s="297"/>
      <c r="F136" s="320" t="s">
        <v>1206</v>
      </c>
      <c r="G136" s="297"/>
      <c r="H136" s="297" t="s">
        <v>1240</v>
      </c>
      <c r="I136" s="297" t="s">
        <v>1202</v>
      </c>
      <c r="J136" s="297">
        <v>50</v>
      </c>
      <c r="K136" s="345"/>
    </row>
    <row r="137" s="1" customFormat="1" ht="15" customHeight="1">
      <c r="B137" s="342"/>
      <c r="C137" s="297" t="s">
        <v>1228</v>
      </c>
      <c r="D137" s="297"/>
      <c r="E137" s="297"/>
      <c r="F137" s="320" t="s">
        <v>1206</v>
      </c>
      <c r="G137" s="297"/>
      <c r="H137" s="297" t="s">
        <v>1253</v>
      </c>
      <c r="I137" s="297" t="s">
        <v>1202</v>
      </c>
      <c r="J137" s="297">
        <v>255</v>
      </c>
      <c r="K137" s="345"/>
    </row>
    <row r="138" s="1" customFormat="1" ht="15" customHeight="1">
      <c r="B138" s="342"/>
      <c r="C138" s="297" t="s">
        <v>1230</v>
      </c>
      <c r="D138" s="297"/>
      <c r="E138" s="297"/>
      <c r="F138" s="320" t="s">
        <v>1200</v>
      </c>
      <c r="G138" s="297"/>
      <c r="H138" s="297" t="s">
        <v>1254</v>
      </c>
      <c r="I138" s="297" t="s">
        <v>1232</v>
      </c>
      <c r="J138" s="297"/>
      <c r="K138" s="345"/>
    </row>
    <row r="139" s="1" customFormat="1" ht="15" customHeight="1">
      <c r="B139" s="342"/>
      <c r="C139" s="297" t="s">
        <v>1233</v>
      </c>
      <c r="D139" s="297"/>
      <c r="E139" s="297"/>
      <c r="F139" s="320" t="s">
        <v>1200</v>
      </c>
      <c r="G139" s="297"/>
      <c r="H139" s="297" t="s">
        <v>1255</v>
      </c>
      <c r="I139" s="297" t="s">
        <v>1235</v>
      </c>
      <c r="J139" s="297"/>
      <c r="K139" s="345"/>
    </row>
    <row r="140" s="1" customFormat="1" ht="15" customHeight="1">
      <c r="B140" s="342"/>
      <c r="C140" s="297" t="s">
        <v>1236</v>
      </c>
      <c r="D140" s="297"/>
      <c r="E140" s="297"/>
      <c r="F140" s="320" t="s">
        <v>1200</v>
      </c>
      <c r="G140" s="297"/>
      <c r="H140" s="297" t="s">
        <v>1236</v>
      </c>
      <c r="I140" s="297" t="s">
        <v>1235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1200</v>
      </c>
      <c r="G141" s="297"/>
      <c r="H141" s="297" t="s">
        <v>1256</v>
      </c>
      <c r="I141" s="297" t="s">
        <v>1235</v>
      </c>
      <c r="J141" s="297"/>
      <c r="K141" s="345"/>
    </row>
    <row r="142" s="1" customFormat="1" ht="15" customHeight="1">
      <c r="B142" s="342"/>
      <c r="C142" s="297" t="s">
        <v>1257</v>
      </c>
      <c r="D142" s="297"/>
      <c r="E142" s="297"/>
      <c r="F142" s="320" t="s">
        <v>1200</v>
      </c>
      <c r="G142" s="297"/>
      <c r="H142" s="297" t="s">
        <v>1258</v>
      </c>
      <c r="I142" s="297" t="s">
        <v>1235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1259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1194</v>
      </c>
      <c r="D148" s="312"/>
      <c r="E148" s="312"/>
      <c r="F148" s="312" t="s">
        <v>1195</v>
      </c>
      <c r="G148" s="313"/>
      <c r="H148" s="312" t="s">
        <v>54</v>
      </c>
      <c r="I148" s="312" t="s">
        <v>57</v>
      </c>
      <c r="J148" s="312" t="s">
        <v>1196</v>
      </c>
      <c r="K148" s="311"/>
    </row>
    <row r="149" s="1" customFormat="1" ht="17.25" customHeight="1">
      <c r="B149" s="309"/>
      <c r="C149" s="314" t="s">
        <v>1197</v>
      </c>
      <c r="D149" s="314"/>
      <c r="E149" s="314"/>
      <c r="F149" s="315" t="s">
        <v>1198</v>
      </c>
      <c r="G149" s="316"/>
      <c r="H149" s="314"/>
      <c r="I149" s="314"/>
      <c r="J149" s="314" t="s">
        <v>1199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1203</v>
      </c>
      <c r="D151" s="297"/>
      <c r="E151" s="297"/>
      <c r="F151" s="350" t="s">
        <v>1200</v>
      </c>
      <c r="G151" s="297"/>
      <c r="H151" s="349" t="s">
        <v>1240</v>
      </c>
      <c r="I151" s="349" t="s">
        <v>1202</v>
      </c>
      <c r="J151" s="349">
        <v>120</v>
      </c>
      <c r="K151" s="345"/>
    </row>
    <row r="152" s="1" customFormat="1" ht="15" customHeight="1">
      <c r="B152" s="322"/>
      <c r="C152" s="349" t="s">
        <v>1249</v>
      </c>
      <c r="D152" s="297"/>
      <c r="E152" s="297"/>
      <c r="F152" s="350" t="s">
        <v>1200</v>
      </c>
      <c r="G152" s="297"/>
      <c r="H152" s="349" t="s">
        <v>1260</v>
      </c>
      <c r="I152" s="349" t="s">
        <v>1202</v>
      </c>
      <c r="J152" s="349" t="s">
        <v>1251</v>
      </c>
      <c r="K152" s="345"/>
    </row>
    <row r="153" s="1" customFormat="1" ht="15" customHeight="1">
      <c r="B153" s="322"/>
      <c r="C153" s="349" t="s">
        <v>83</v>
      </c>
      <c r="D153" s="297"/>
      <c r="E153" s="297"/>
      <c r="F153" s="350" t="s">
        <v>1200</v>
      </c>
      <c r="G153" s="297"/>
      <c r="H153" s="349" t="s">
        <v>1261</v>
      </c>
      <c r="I153" s="349" t="s">
        <v>1202</v>
      </c>
      <c r="J153" s="349" t="s">
        <v>1251</v>
      </c>
      <c r="K153" s="345"/>
    </row>
    <row r="154" s="1" customFormat="1" ht="15" customHeight="1">
      <c r="B154" s="322"/>
      <c r="C154" s="349" t="s">
        <v>1205</v>
      </c>
      <c r="D154" s="297"/>
      <c r="E154" s="297"/>
      <c r="F154" s="350" t="s">
        <v>1206</v>
      </c>
      <c r="G154" s="297"/>
      <c r="H154" s="349" t="s">
        <v>1240</v>
      </c>
      <c r="I154" s="349" t="s">
        <v>1202</v>
      </c>
      <c r="J154" s="349">
        <v>50</v>
      </c>
      <c r="K154" s="345"/>
    </row>
    <row r="155" s="1" customFormat="1" ht="15" customHeight="1">
      <c r="B155" s="322"/>
      <c r="C155" s="349" t="s">
        <v>1208</v>
      </c>
      <c r="D155" s="297"/>
      <c r="E155" s="297"/>
      <c r="F155" s="350" t="s">
        <v>1200</v>
      </c>
      <c r="G155" s="297"/>
      <c r="H155" s="349" t="s">
        <v>1240</v>
      </c>
      <c r="I155" s="349" t="s">
        <v>1210</v>
      </c>
      <c r="J155" s="349"/>
      <c r="K155" s="345"/>
    </row>
    <row r="156" s="1" customFormat="1" ht="15" customHeight="1">
      <c r="B156" s="322"/>
      <c r="C156" s="349" t="s">
        <v>1219</v>
      </c>
      <c r="D156" s="297"/>
      <c r="E156" s="297"/>
      <c r="F156" s="350" t="s">
        <v>1206</v>
      </c>
      <c r="G156" s="297"/>
      <c r="H156" s="349" t="s">
        <v>1240</v>
      </c>
      <c r="I156" s="349" t="s">
        <v>1202</v>
      </c>
      <c r="J156" s="349">
        <v>50</v>
      </c>
      <c r="K156" s="345"/>
    </row>
    <row r="157" s="1" customFormat="1" ht="15" customHeight="1">
      <c r="B157" s="322"/>
      <c r="C157" s="349" t="s">
        <v>1227</v>
      </c>
      <c r="D157" s="297"/>
      <c r="E157" s="297"/>
      <c r="F157" s="350" t="s">
        <v>1206</v>
      </c>
      <c r="G157" s="297"/>
      <c r="H157" s="349" t="s">
        <v>1240</v>
      </c>
      <c r="I157" s="349" t="s">
        <v>1202</v>
      </c>
      <c r="J157" s="349">
        <v>50</v>
      </c>
      <c r="K157" s="345"/>
    </row>
    <row r="158" s="1" customFormat="1" ht="15" customHeight="1">
      <c r="B158" s="322"/>
      <c r="C158" s="349" t="s">
        <v>1225</v>
      </c>
      <c r="D158" s="297"/>
      <c r="E158" s="297"/>
      <c r="F158" s="350" t="s">
        <v>1206</v>
      </c>
      <c r="G158" s="297"/>
      <c r="H158" s="349" t="s">
        <v>1240</v>
      </c>
      <c r="I158" s="349" t="s">
        <v>1202</v>
      </c>
      <c r="J158" s="349">
        <v>50</v>
      </c>
      <c r="K158" s="345"/>
    </row>
    <row r="159" s="1" customFormat="1" ht="15" customHeight="1">
      <c r="B159" s="322"/>
      <c r="C159" s="349" t="s">
        <v>106</v>
      </c>
      <c r="D159" s="297"/>
      <c r="E159" s="297"/>
      <c r="F159" s="350" t="s">
        <v>1200</v>
      </c>
      <c r="G159" s="297"/>
      <c r="H159" s="349" t="s">
        <v>1262</v>
      </c>
      <c r="I159" s="349" t="s">
        <v>1202</v>
      </c>
      <c r="J159" s="349" t="s">
        <v>1263</v>
      </c>
      <c r="K159" s="345"/>
    </row>
    <row r="160" s="1" customFormat="1" ht="15" customHeight="1">
      <c r="B160" s="322"/>
      <c r="C160" s="349" t="s">
        <v>1264</v>
      </c>
      <c r="D160" s="297"/>
      <c r="E160" s="297"/>
      <c r="F160" s="350" t="s">
        <v>1200</v>
      </c>
      <c r="G160" s="297"/>
      <c r="H160" s="349" t="s">
        <v>1265</v>
      </c>
      <c r="I160" s="349" t="s">
        <v>1235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1266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1194</v>
      </c>
      <c r="D166" s="312"/>
      <c r="E166" s="312"/>
      <c r="F166" s="312" t="s">
        <v>1195</v>
      </c>
      <c r="G166" s="354"/>
      <c r="H166" s="355" t="s">
        <v>54</v>
      </c>
      <c r="I166" s="355" t="s">
        <v>57</v>
      </c>
      <c r="J166" s="312" t="s">
        <v>1196</v>
      </c>
      <c r="K166" s="289"/>
    </row>
    <row r="167" s="1" customFormat="1" ht="17.25" customHeight="1">
      <c r="B167" s="290"/>
      <c r="C167" s="314" t="s">
        <v>1197</v>
      </c>
      <c r="D167" s="314"/>
      <c r="E167" s="314"/>
      <c r="F167" s="315" t="s">
        <v>1198</v>
      </c>
      <c r="G167" s="356"/>
      <c r="H167" s="357"/>
      <c r="I167" s="357"/>
      <c r="J167" s="314" t="s">
        <v>1199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1203</v>
      </c>
      <c r="D169" s="297"/>
      <c r="E169" s="297"/>
      <c r="F169" s="320" t="s">
        <v>1200</v>
      </c>
      <c r="G169" s="297"/>
      <c r="H169" s="297" t="s">
        <v>1240</v>
      </c>
      <c r="I169" s="297" t="s">
        <v>1202</v>
      </c>
      <c r="J169" s="297">
        <v>120</v>
      </c>
      <c r="K169" s="345"/>
    </row>
    <row r="170" s="1" customFormat="1" ht="15" customHeight="1">
      <c r="B170" s="322"/>
      <c r="C170" s="297" t="s">
        <v>1249</v>
      </c>
      <c r="D170" s="297"/>
      <c r="E170" s="297"/>
      <c r="F170" s="320" t="s">
        <v>1200</v>
      </c>
      <c r="G170" s="297"/>
      <c r="H170" s="297" t="s">
        <v>1250</v>
      </c>
      <c r="I170" s="297" t="s">
        <v>1202</v>
      </c>
      <c r="J170" s="297" t="s">
        <v>1251</v>
      </c>
      <c r="K170" s="345"/>
    </row>
    <row r="171" s="1" customFormat="1" ht="15" customHeight="1">
      <c r="B171" s="322"/>
      <c r="C171" s="297" t="s">
        <v>83</v>
      </c>
      <c r="D171" s="297"/>
      <c r="E171" s="297"/>
      <c r="F171" s="320" t="s">
        <v>1200</v>
      </c>
      <c r="G171" s="297"/>
      <c r="H171" s="297" t="s">
        <v>1267</v>
      </c>
      <c r="I171" s="297" t="s">
        <v>1202</v>
      </c>
      <c r="J171" s="297" t="s">
        <v>1251</v>
      </c>
      <c r="K171" s="345"/>
    </row>
    <row r="172" s="1" customFormat="1" ht="15" customHeight="1">
      <c r="B172" s="322"/>
      <c r="C172" s="297" t="s">
        <v>1205</v>
      </c>
      <c r="D172" s="297"/>
      <c r="E172" s="297"/>
      <c r="F172" s="320" t="s">
        <v>1206</v>
      </c>
      <c r="G172" s="297"/>
      <c r="H172" s="297" t="s">
        <v>1267</v>
      </c>
      <c r="I172" s="297" t="s">
        <v>1202</v>
      </c>
      <c r="J172" s="297">
        <v>50</v>
      </c>
      <c r="K172" s="345"/>
    </row>
    <row r="173" s="1" customFormat="1" ht="15" customHeight="1">
      <c r="B173" s="322"/>
      <c r="C173" s="297" t="s">
        <v>1208</v>
      </c>
      <c r="D173" s="297"/>
      <c r="E173" s="297"/>
      <c r="F173" s="320" t="s">
        <v>1200</v>
      </c>
      <c r="G173" s="297"/>
      <c r="H173" s="297" t="s">
        <v>1267</v>
      </c>
      <c r="I173" s="297" t="s">
        <v>1210</v>
      </c>
      <c r="J173" s="297"/>
      <c r="K173" s="345"/>
    </row>
    <row r="174" s="1" customFormat="1" ht="15" customHeight="1">
      <c r="B174" s="322"/>
      <c r="C174" s="297" t="s">
        <v>1219</v>
      </c>
      <c r="D174" s="297"/>
      <c r="E174" s="297"/>
      <c r="F174" s="320" t="s">
        <v>1206</v>
      </c>
      <c r="G174" s="297"/>
      <c r="H174" s="297" t="s">
        <v>1267</v>
      </c>
      <c r="I174" s="297" t="s">
        <v>1202</v>
      </c>
      <c r="J174" s="297">
        <v>50</v>
      </c>
      <c r="K174" s="345"/>
    </row>
    <row r="175" s="1" customFormat="1" ht="15" customHeight="1">
      <c r="B175" s="322"/>
      <c r="C175" s="297" t="s">
        <v>1227</v>
      </c>
      <c r="D175" s="297"/>
      <c r="E175" s="297"/>
      <c r="F175" s="320" t="s">
        <v>1206</v>
      </c>
      <c r="G175" s="297"/>
      <c r="H175" s="297" t="s">
        <v>1267</v>
      </c>
      <c r="I175" s="297" t="s">
        <v>1202</v>
      </c>
      <c r="J175" s="297">
        <v>50</v>
      </c>
      <c r="K175" s="345"/>
    </row>
    <row r="176" s="1" customFormat="1" ht="15" customHeight="1">
      <c r="B176" s="322"/>
      <c r="C176" s="297" t="s">
        <v>1225</v>
      </c>
      <c r="D176" s="297"/>
      <c r="E176" s="297"/>
      <c r="F176" s="320" t="s">
        <v>1206</v>
      </c>
      <c r="G176" s="297"/>
      <c r="H176" s="297" t="s">
        <v>1267</v>
      </c>
      <c r="I176" s="297" t="s">
        <v>1202</v>
      </c>
      <c r="J176" s="297">
        <v>50</v>
      </c>
      <c r="K176" s="345"/>
    </row>
    <row r="177" s="1" customFormat="1" ht="15" customHeight="1">
      <c r="B177" s="322"/>
      <c r="C177" s="297" t="s">
        <v>121</v>
      </c>
      <c r="D177" s="297"/>
      <c r="E177" s="297"/>
      <c r="F177" s="320" t="s">
        <v>1200</v>
      </c>
      <c r="G177" s="297"/>
      <c r="H177" s="297" t="s">
        <v>1268</v>
      </c>
      <c r="I177" s="297" t="s">
        <v>1269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1200</v>
      </c>
      <c r="G178" s="297"/>
      <c r="H178" s="297" t="s">
        <v>1270</v>
      </c>
      <c r="I178" s="297" t="s">
        <v>1271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1200</v>
      </c>
      <c r="G179" s="297"/>
      <c r="H179" s="297" t="s">
        <v>1272</v>
      </c>
      <c r="I179" s="297" t="s">
        <v>1202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1200</v>
      </c>
      <c r="G180" s="297"/>
      <c r="H180" s="297" t="s">
        <v>1273</v>
      </c>
      <c r="I180" s="297" t="s">
        <v>1202</v>
      </c>
      <c r="J180" s="297">
        <v>255</v>
      </c>
      <c r="K180" s="345"/>
    </row>
    <row r="181" s="1" customFormat="1" ht="15" customHeight="1">
      <c r="B181" s="322"/>
      <c r="C181" s="297" t="s">
        <v>122</v>
      </c>
      <c r="D181" s="297"/>
      <c r="E181" s="297"/>
      <c r="F181" s="320" t="s">
        <v>1200</v>
      </c>
      <c r="G181" s="297"/>
      <c r="H181" s="297" t="s">
        <v>1164</v>
      </c>
      <c r="I181" s="297" t="s">
        <v>1202</v>
      </c>
      <c r="J181" s="297">
        <v>10</v>
      </c>
      <c r="K181" s="345"/>
    </row>
    <row r="182" s="1" customFormat="1" ht="15" customHeight="1">
      <c r="B182" s="322"/>
      <c r="C182" s="297" t="s">
        <v>123</v>
      </c>
      <c r="D182" s="297"/>
      <c r="E182" s="297"/>
      <c r="F182" s="320" t="s">
        <v>1200</v>
      </c>
      <c r="G182" s="297"/>
      <c r="H182" s="297" t="s">
        <v>1274</v>
      </c>
      <c r="I182" s="297" t="s">
        <v>1235</v>
      </c>
      <c r="J182" s="297"/>
      <c r="K182" s="345"/>
    </row>
    <row r="183" s="1" customFormat="1" ht="15" customHeight="1">
      <c r="B183" s="322"/>
      <c r="C183" s="297" t="s">
        <v>1275</v>
      </c>
      <c r="D183" s="297"/>
      <c r="E183" s="297"/>
      <c r="F183" s="320" t="s">
        <v>1200</v>
      </c>
      <c r="G183" s="297"/>
      <c r="H183" s="297" t="s">
        <v>1276</v>
      </c>
      <c r="I183" s="297" t="s">
        <v>1235</v>
      </c>
      <c r="J183" s="297"/>
      <c r="K183" s="345"/>
    </row>
    <row r="184" s="1" customFormat="1" ht="15" customHeight="1">
      <c r="B184" s="322"/>
      <c r="C184" s="297" t="s">
        <v>1264</v>
      </c>
      <c r="D184" s="297"/>
      <c r="E184" s="297"/>
      <c r="F184" s="320" t="s">
        <v>1200</v>
      </c>
      <c r="G184" s="297"/>
      <c r="H184" s="297" t="s">
        <v>1277</v>
      </c>
      <c r="I184" s="297" t="s">
        <v>1235</v>
      </c>
      <c r="J184" s="297"/>
      <c r="K184" s="345"/>
    </row>
    <row r="185" s="1" customFormat="1" ht="15" customHeight="1">
      <c r="B185" s="322"/>
      <c r="C185" s="297" t="s">
        <v>125</v>
      </c>
      <c r="D185" s="297"/>
      <c r="E185" s="297"/>
      <c r="F185" s="320" t="s">
        <v>1206</v>
      </c>
      <c r="G185" s="297"/>
      <c r="H185" s="297" t="s">
        <v>1278</v>
      </c>
      <c r="I185" s="297" t="s">
        <v>1202</v>
      </c>
      <c r="J185" s="297">
        <v>50</v>
      </c>
      <c r="K185" s="345"/>
    </row>
    <row r="186" s="1" customFormat="1" ht="15" customHeight="1">
      <c r="B186" s="322"/>
      <c r="C186" s="297" t="s">
        <v>1279</v>
      </c>
      <c r="D186" s="297"/>
      <c r="E186" s="297"/>
      <c r="F186" s="320" t="s">
        <v>1206</v>
      </c>
      <c r="G186" s="297"/>
      <c r="H186" s="297" t="s">
        <v>1280</v>
      </c>
      <c r="I186" s="297" t="s">
        <v>1281</v>
      </c>
      <c r="J186" s="297"/>
      <c r="K186" s="345"/>
    </row>
    <row r="187" s="1" customFormat="1" ht="15" customHeight="1">
      <c r="B187" s="322"/>
      <c r="C187" s="297" t="s">
        <v>1282</v>
      </c>
      <c r="D187" s="297"/>
      <c r="E187" s="297"/>
      <c r="F187" s="320" t="s">
        <v>1206</v>
      </c>
      <c r="G187" s="297"/>
      <c r="H187" s="297" t="s">
        <v>1283</v>
      </c>
      <c r="I187" s="297" t="s">
        <v>1281</v>
      </c>
      <c r="J187" s="297"/>
      <c r="K187" s="345"/>
    </row>
    <row r="188" s="1" customFormat="1" ht="15" customHeight="1">
      <c r="B188" s="322"/>
      <c r="C188" s="297" t="s">
        <v>1284</v>
      </c>
      <c r="D188" s="297"/>
      <c r="E188" s="297"/>
      <c r="F188" s="320" t="s">
        <v>1206</v>
      </c>
      <c r="G188" s="297"/>
      <c r="H188" s="297" t="s">
        <v>1285</v>
      </c>
      <c r="I188" s="297" t="s">
        <v>1281</v>
      </c>
      <c r="J188" s="297"/>
      <c r="K188" s="345"/>
    </row>
    <row r="189" s="1" customFormat="1" ht="15" customHeight="1">
      <c r="B189" s="322"/>
      <c r="C189" s="358" t="s">
        <v>1286</v>
      </c>
      <c r="D189" s="297"/>
      <c r="E189" s="297"/>
      <c r="F189" s="320" t="s">
        <v>1206</v>
      </c>
      <c r="G189" s="297"/>
      <c r="H189" s="297" t="s">
        <v>1287</v>
      </c>
      <c r="I189" s="297" t="s">
        <v>1288</v>
      </c>
      <c r="J189" s="359" t="s">
        <v>1289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1200</v>
      </c>
      <c r="G190" s="297"/>
      <c r="H190" s="294" t="s">
        <v>1290</v>
      </c>
      <c r="I190" s="297" t="s">
        <v>1291</v>
      </c>
      <c r="J190" s="297"/>
      <c r="K190" s="345"/>
    </row>
    <row r="191" s="1" customFormat="1" ht="15" customHeight="1">
      <c r="B191" s="322"/>
      <c r="C191" s="358" t="s">
        <v>1292</v>
      </c>
      <c r="D191" s="297"/>
      <c r="E191" s="297"/>
      <c r="F191" s="320" t="s">
        <v>1200</v>
      </c>
      <c r="G191" s="297"/>
      <c r="H191" s="297" t="s">
        <v>1293</v>
      </c>
      <c r="I191" s="297" t="s">
        <v>1235</v>
      </c>
      <c r="J191" s="297"/>
      <c r="K191" s="345"/>
    </row>
    <row r="192" s="1" customFormat="1" ht="15" customHeight="1">
      <c r="B192" s="322"/>
      <c r="C192" s="358" t="s">
        <v>1294</v>
      </c>
      <c r="D192" s="297"/>
      <c r="E192" s="297"/>
      <c r="F192" s="320" t="s">
        <v>1200</v>
      </c>
      <c r="G192" s="297"/>
      <c r="H192" s="297" t="s">
        <v>1295</v>
      </c>
      <c r="I192" s="297" t="s">
        <v>1235</v>
      </c>
      <c r="J192" s="297"/>
      <c r="K192" s="345"/>
    </row>
    <row r="193" s="1" customFormat="1" ht="15" customHeight="1">
      <c r="B193" s="322"/>
      <c r="C193" s="358" t="s">
        <v>1296</v>
      </c>
      <c r="D193" s="297"/>
      <c r="E193" s="297"/>
      <c r="F193" s="320" t="s">
        <v>1206</v>
      </c>
      <c r="G193" s="297"/>
      <c r="H193" s="297" t="s">
        <v>1297</v>
      </c>
      <c r="I193" s="297" t="s">
        <v>1235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1298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1299</v>
      </c>
      <c r="D200" s="361"/>
      <c r="E200" s="361"/>
      <c r="F200" s="361" t="s">
        <v>1300</v>
      </c>
      <c r="G200" s="362"/>
      <c r="H200" s="361" t="s">
        <v>1301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1291</v>
      </c>
      <c r="D202" s="297"/>
      <c r="E202" s="297"/>
      <c r="F202" s="320" t="s">
        <v>43</v>
      </c>
      <c r="G202" s="297"/>
      <c r="H202" s="297" t="s">
        <v>1302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1303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1304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1305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1306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1247</v>
      </c>
      <c r="D208" s="297"/>
      <c r="E208" s="297"/>
      <c r="F208" s="320" t="s">
        <v>78</v>
      </c>
      <c r="G208" s="297"/>
      <c r="H208" s="297" t="s">
        <v>1307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1143</v>
      </c>
      <c r="G209" s="297"/>
      <c r="H209" s="297" t="s">
        <v>1144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1141</v>
      </c>
      <c r="G210" s="297"/>
      <c r="H210" s="297" t="s">
        <v>1308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1145</v>
      </c>
      <c r="G211" s="358"/>
      <c r="H211" s="349" t="s">
        <v>1146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1147</v>
      </c>
      <c r="G212" s="358"/>
      <c r="H212" s="349" t="s">
        <v>1122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1271</v>
      </c>
      <c r="D214" s="297"/>
      <c r="E214" s="297"/>
      <c r="F214" s="320">
        <v>1</v>
      </c>
      <c r="G214" s="358"/>
      <c r="H214" s="349" t="s">
        <v>1309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1310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1311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1312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2022-12-20T12:21:41Z</dcterms:created>
  <dcterms:modified xsi:type="dcterms:W3CDTF">2022-12-20T12:21:50Z</dcterms:modified>
</cp:coreProperties>
</file>